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9440" windowHeight="1140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B5" i="10" s="1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<sst xmlns="http://schemas.openxmlformats.org/spreadsheetml/2006/main" count="2108" uniqueCount="599">
  <si>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</si>
  <si>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</si>
  <si>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</si>
  <si>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</si>
  <si>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</si>
  <si>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</si>
  <si>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</si>
  <si>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</si>
  <si>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</si>
  <si>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</si>
  <si>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</si>
  <si>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</si>
  <si>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</si>
  <si>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</si>
  <si>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</si>
  <si>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</si>
  <si>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</si>
  <si>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</si>
  <si>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</si>
  <si>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</si>
  <si>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</si>
  <si>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</si>
  <si>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</si>
  <si>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</si>
  <si>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</si>
  <si>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</si>
  <si>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</si>
  <si>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</si>
  <si>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</si>
  <si>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</si>
  <si>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</si>
  <si>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</si>
  <si>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</si>
  <si>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</si>
  <si>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</si>
  <si>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</si>
  <si>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</si>
  <si>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</si>
  <si>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</si>
  <si>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</si>
  <si>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</si>
  <si>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</si>
  <si>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</si>
  <si>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</si>
  <si>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</si>
  <si>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</si>
  <si>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</si>
  <si>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</si>
  <si>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</si>
  <si>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</si>
  <si>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</si>
  <si>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</si>
  <si>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</si>
  <si>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</si>
  <si>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</si>
  <si>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</si>
  <si>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</si>
  <si>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</si>
  <si>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</si>
  <si>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</si>
  <si>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</si>
  <si>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</si>
  <si>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</si>
  <si>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</si>
  <si>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</si>
  <si>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</si>
  <si>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</si>
  <si>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</si>
  <si>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</si>
  <si>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</si>
  <si>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</si>
  <si>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</si>
  <si>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</si>
  <si>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</si>
  <si>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</si>
  <si>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</si>
  <si>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</si>
  <si>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</si>
  <si>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</si>
  <si>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</si>
  <si>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</si>
  <si>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</si>
  <si>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</si>
  <si>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</si>
  <si>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</si>
  <si>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</si>
  <si>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</si>
  <si>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</si>
  <si>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</si>
  <si>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</si>
  <si>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</si>
  <si>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</si>
  <si>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</si>
  <si>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</si>
  <si>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</si>
  <si>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</si>
  <si>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</si>
  <si>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</si>
  <si>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</si>
  <si>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</si>
  <si>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</si>
  <si>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</si>
  <si>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</si>
  <si>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</si>
  <si>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</si>
  <si>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</si>
  <si>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</si>
  <si>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</si>
  <si>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</si>
  <si>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</si>
  <si>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</si>
  <si>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</si>
  <si>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</si>
  <si>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</si>
  <si>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</si>
  <si>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</si>
  <si>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</si>
  <si>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</si>
  <si>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</si>
  <si>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</si>
  <si>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</si>
  <si>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</si>
  <si>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</si>
  <si>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</si>
  <si>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</si>
  <si>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</si>
  <si>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</si>
  <si>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</si>
  <si>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</si>
  <si>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</si>
  <si>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</si>
  <si>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</si>
  <si>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</si>
  <si>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</si>
  <si>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</si>
  <si>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</si>
  <si>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</si>
  <si>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</si>
  <si>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</si>
  <si>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</si>
  <si>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</si>
  <si>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</si>
  <si>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</si>
  <si>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</si>
  <si>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</si>
  <si>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</si>
  <si>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</si>
  <si>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</si>
  <si>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</si>
  <si>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</si>
  <si>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</si>
  <si>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</si>
  <si>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</si>
  <si>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</si>
  <si>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</si>
  <si>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</si>
  <si>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</si>
  <si>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</si>
  <si>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</si>
  <si>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</si>
  <si>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</si>
  <si>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</si>
  <si>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</si>
  <si>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</si>
  <si>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</si>
  <si>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</si>
  <si>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</si>
  <si>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</si>
  <si>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</si>
  <si>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</si>
  <si>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</si>
  <si>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</si>
  <si>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</si>
  <si>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</si>
  <si>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</si>
  <si>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</si>
  <si>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</si>
  <si>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</si>
  <si>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</si>
  <si>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</si>
  <si>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</si>
  <si>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</si>
  <si>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</si>
  <si>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</si>
  <si>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</si>
  <si>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</si>
  <si>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</si>
  <si>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</si>
  <si>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</si>
  <si>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</si>
  <si>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</si>
  <si>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</si>
  <si>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</si>
  <si>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</si>
  <si>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</si>
  <si>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</si>
  <si>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</si>
  <si>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</si>
  <si>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</si>
  <si>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</si>
  <si>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</si>
  <si>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</si>
  <si>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</si>
  <si>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</si>
  <si>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</si>
  <si>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</si>
  <si>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</si>
  <si>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</si>
  <si>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</si>
  <si>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</si>
  <si>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</si>
  <si>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</si>
  <si>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</si>
  <si>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</si>
  <si>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</si>
  <si>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</si>
  <si>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</si>
  <si>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</si>
  <si>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</si>
  <si>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</si>
  <si>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</si>
  <si>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</si>
  <si>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</si>
  <si>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</si>
  <si>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</si>
  <si>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</si>
  <si>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</si>
  <si>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</si>
  <si>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</si>
  <si>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</si>
  <si>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</si>
  <si>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</si>
  <si>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</si>
  <si>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</si>
  <si>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</si>
  <si>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</si>
  <si>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</si>
  <si>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</si>
  <si>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</si>
  <si>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</si>
  <si>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</si>
  <si>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</si>
  <si>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</si>
  <si>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</si>
  <si>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</si>
  <si>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</si>
  <si>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</si>
  <si>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</si>
  <si>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</si>
  <si>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</si>
  <si>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</si>
  <si>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</si>
  <si>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</si>
  <si>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</si>
  <si>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</si>
  <si>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</si>
  <si>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</si>
  <si>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</si>
  <si>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</si>
  <si>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</si>
  <si>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</si>
  <si>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</si>
  <si>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</si>
  <si>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</si>
  <si>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</si>
  <si>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</si>
  <si>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</si>
  <si>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</si>
  <si>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</si>
  <si>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</si>
  <si>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</si>
  <si>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</si>
  <si>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</si>
  <si>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</si>
  <si>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</si>
  <si>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</si>
  <si>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</si>
  <si>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</si>
  <si>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</si>
  <si>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</si>
  <si>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</si>
  <si>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</si>
  <si>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</si>
  <si>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</si>
  <si>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</si>
  <si>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</si>
  <si>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</si>
  <si>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</si>
  <si>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</si>
  <si>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</si>
  <si>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</si>
  <si>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</si>
  <si>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</si>
  <si>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</si>
  <si>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</si>
  <si>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</si>
  <si>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</si>
  <si>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</si>
  <si>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</si>
  <si>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</si>
  <si>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</si>
  <si>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</si>
  <si>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</si>
  <si>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</si>
  <si>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</si>
  <si>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</si>
  <si>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</si>
  <si>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</si>
  <si>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машиніст тістообробних машин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</si>
  <si>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</si>
  <si>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</si>
  <si>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</si>
  <si>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</si>
  <si>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</si>
  <si>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</si>
  <si>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</si>
  <si>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</si>
  <si>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</si>
  <si>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</si>
  <si>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</si>
  <si>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</si>
  <si>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</si>
  <si>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</si>
  <si>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</si>
  <si>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</si>
  <si>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</si>
  <si>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</si>
  <si>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</si>
  <si>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</si>
  <si>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</si>
  <si>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</si>
  <si>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</si>
  <si>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</si>
  <si>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</si>
  <si>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</si>
  <si>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</si>
  <si>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</si>
  <si>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</si>
  <si>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</si>
  <si>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</si>
  <si>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</si>
  <si>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</si>
  <si>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</si>
  <si>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</si>
  <si>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</si>
  <si>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</si>
  <si>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</si>
  <si>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</si>
  <si>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</si>
  <si>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</si>
  <si>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</si>
  <si>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</si>
  <si>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</si>
  <si>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</si>
  <si>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</si>
  <si>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</si>
  <si>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</si>
  <si>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</si>
  <si>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</si>
  <si>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</si>
  <si>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</si>
  <si>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</si>
  <si>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</si>
  <si>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</si>
  <si>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</si>
  <si>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</si>
  <si>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</si>
  <si>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</si>
  <si>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</si>
  <si>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</si>
  <si>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</si>
  <si>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</si>
  <si>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</si>
  <si>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</si>
  <si>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</si>
  <si>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</si>
  <si>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</si>
  <si>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</si>
  <si>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</si>
  <si>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</si>
  <si>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</si>
  <si>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</si>
  <si>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</si>
  <si>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</si>
  <si>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</si>
  <si>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</si>
  <si>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</si>
  <si>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</si>
  <si>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</si>
  <si>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</si>
  <si>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</si>
  <si>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</si>
  <si>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</si>
  <si>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</si>
  <si>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</si>
  <si>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</si>
  <si>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</si>
  <si>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</si>
  <si>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</si>
  <si>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</si>
  <si>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</si>
  <si>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</si>
  <si>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</si>
  <si>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</si>
  <si>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</si>
  <si>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</si>
  <si>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</si>
  <si>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</si>
  <si>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</si>
  <si>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</si>
  <si>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</si>
  <si>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</si>
  <si>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</si>
  <si>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</si>
  <si>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</si>
  <si>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</si>
  <si>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</si>
  <si>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</si>
  <si>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</si>
  <si>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</si>
  <si>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</si>
  <si>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фахівець з організації майнової та особистої безпеки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</si>
  <si>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</si>
  <si>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</si>
  <si>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</si>
  <si>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</si>
  <si>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</si>
  <si>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</si>
  <si>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</si>
  <si>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</si>
  <si>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</si>
  <si>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 xml:space="preserve"> начальник відділення</t>
  </si>
  <si>
    <t xml:space="preserve"> охоронник-пожежний</t>
  </si>
  <si>
    <t xml:space="preserve"> складальник взуття</t>
  </si>
  <si>
    <t>Функціювання бібліотек і архівів</t>
  </si>
  <si>
    <t>"Виробництво сухарів і сухого печивA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</si>
  <si>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</si>
  <si>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</si>
  <si>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</si>
  <si>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командир взводу</t>
  </si>
  <si>
    <t xml:space="preserve"> бригадир на дільницях основного виробництва (інші сільськогосподарські робітники та рибалки)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</si>
  <si>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</si>
  <si>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</si>
  <si>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</si>
  <si>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>Допоміжне обслуговування наземного транспорту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</si>
  <si>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</si>
  <si>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</si>
  <si>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</si>
  <si>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</si>
  <si>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</si>
  <si>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</si>
  <si>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</si>
  <si>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</si>
  <si>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</si>
  <si>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</si>
  <si>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</si>
  <si>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</si>
  <si>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</si>
  <si>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</si>
  <si>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</si>
  <si>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</si>
  <si>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</si>
  <si>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енергетик</t>
  </si>
  <si>
    <t xml:space="preserve"> оператор диспетчерської служби</t>
  </si>
  <si>
    <t xml:space="preserve"> робітник ритуальних послуг</t>
  </si>
  <si>
    <t xml:space="preserve"> фрезерувальник</t>
  </si>
  <si>
    <t xml:space="preserve"> оператор верстатів з програмним керуванням</t>
  </si>
  <si>
    <t xml:space="preserve"> оператор механізованих та автоматизованих складів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</si>
  <si>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</si>
  <si>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</si>
  <si>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</si>
  <si>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бариста</t>
  </si>
  <si>
    <t xml:space="preserve"> сапер (розмінування)</t>
  </si>
  <si>
    <t xml:space="preserve"> кондуктор громадського транспорту</t>
  </si>
  <si>
    <t xml:space="preserve"> кінолог</t>
  </si>
  <si>
    <t xml:space="preserve"> радіотелефоніст</t>
  </si>
  <si>
    <t xml:space="preserve"> машиніст шпалерно-друкарської машини</t>
  </si>
  <si>
    <t xml:space="preserve"> складальник виробів з деревини</t>
  </si>
  <si>
    <t xml:space="preserve"> технік-землевпорядник</t>
  </si>
  <si>
    <t xml:space="preserve"> молодший інспектор (поліція)</t>
  </si>
  <si>
    <t xml:space="preserve"> апаратник з виробництва олії та тваринних жирів</t>
  </si>
  <si>
    <t xml:space="preserve"> контролер водопровідного господарства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</si>
  <si>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</si>
  <si>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</si>
  <si>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</si>
  <si>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консьєрж</t>
  </si>
  <si>
    <t>Спеціалізована медична практика</t>
  </si>
  <si>
    <t>Діяльність у сфері обов'язкового  соціального страхування</t>
  </si>
  <si>
    <t>Обслуговування напоями</t>
  </si>
  <si>
    <t>Виробництво інших дерев'яних будівельних конструкцій і столярних виробів</t>
  </si>
  <si>
    <t>Ремонт і технічне обслуговування електронного й оптичного устатковання</t>
  </si>
  <si>
    <t>Театральна та концертна діяльність</t>
  </si>
  <si>
    <t>Інші види освіти, н.в.і.у.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</si>
  <si>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</si>
  <si>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</si>
  <si>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</si>
  <si>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>Виробництво пластмас у первинних формах</t>
  </si>
  <si>
    <t xml:space="preserve"> наїзник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</si>
  <si>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</si>
  <si>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</si>
  <si>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</si>
  <si>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сортувальник поштових відправлень та виробів друку</t>
  </si>
  <si>
    <t xml:space="preserve"> машиніст екскаватора</t>
  </si>
  <si>
    <t xml:space="preserve"> асистент вихователя закладу дошкільної освіти</t>
  </si>
  <si>
    <t xml:space="preserve"> оператор свинарських комплексів і механізованих ферм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</si>
  <si>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</si>
  <si>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</si>
  <si>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 xml:space="preserve"> молодша медична сестра  з догляду за хворими</t>
  </si>
  <si>
    <t xml:space="preserve"> штукатур</t>
  </si>
  <si>
    <t>Виробництво іншого верхнього одягу</t>
  </si>
  <si>
    <t xml:space="preserve"> черговий (інші установи, підприємства, організації)</t>
  </si>
  <si>
    <t xml:space="preserve"> сестра медична стаціонару</t>
  </si>
  <si>
    <t>Виробництво будівельних металевих конструкцій і частин конструкцій</t>
  </si>
  <si>
    <t xml:space="preserve"> інструктор з фізкультури</t>
  </si>
  <si>
    <t xml:space="preserve"> диспетчер зі збору навігаційної інформації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</si>
  <si>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</si>
  <si>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</si>
  <si>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 xml:space="preserve"> пресувальник виробів з деревини</t>
  </si>
  <si>
    <t xml:space="preserve"> апаратник хімводоочищення</t>
  </si>
  <si>
    <t xml:space="preserve"> менеджер (управитель) з постачання</t>
  </si>
  <si>
    <t xml:space="preserve"> сушильник (виробництво фанери)</t>
  </si>
  <si>
    <t xml:space="preserve"> оператор теплового пункту</t>
  </si>
  <si>
    <t xml:space="preserve"> машиніст котлів</t>
  </si>
  <si>
    <t xml:space="preserve"> гардеробник</t>
  </si>
  <si>
    <t>оператор свинарських комплексів і механізованих ферм</t>
  </si>
  <si>
    <t xml:space="preserve"> контролер теплового господарства</t>
  </si>
  <si>
    <t>спеціаліст державної служби (місцевого самоврядування)</t>
  </si>
  <si>
    <t xml:space="preserve"> приймальник замовлень</t>
  </si>
  <si>
    <t xml:space="preserve"> рамник</t>
  </si>
  <si>
    <t xml:space="preserve"> конюх</t>
  </si>
  <si>
    <t xml:space="preserve"> Робітник з комплексного обслуговування сільськогосподарського виробництва</t>
  </si>
  <si>
    <t>тракторист-машиніст сільськогосподарського (лісогосподарського) виробництва</t>
  </si>
  <si>
    <t>січень-травень 2021 р.</t>
  </si>
  <si>
    <t>січень-травень 2022 р.</t>
  </si>
  <si>
    <t>Станом на 01.06.2021 р.</t>
  </si>
  <si>
    <t>Станом на 01.06.2022 р.</t>
  </si>
  <si>
    <t>Станом на 1 червня 2022 року</t>
  </si>
  <si>
    <t>станом на 01.06.2022 р.</t>
  </si>
  <si>
    <t>станом на 1 червня 2022 року</t>
  </si>
  <si>
    <t>на 01.06.2021</t>
  </si>
  <si>
    <t>на 01.06.2022</t>
  </si>
  <si>
    <t>у січні-травні 2021 - 2022 рр.</t>
  </si>
  <si>
    <t xml:space="preserve"> Кількість працевлаштованих безробітних у січні-травні 2022 року</t>
  </si>
  <si>
    <t>є найбільшою у січні-травні 2022 року</t>
  </si>
  <si>
    <t>Професії, по яких кількість працевлаштованих безробітних жінок є найбільшою у січні-травні 2022 року</t>
  </si>
  <si>
    <t>Професії, по яких кількість працевлаштованих безробітних чоловіків є найбільшою у січні-травні 2022 року</t>
  </si>
  <si>
    <t xml:space="preserve"> молодша медична сестра (молодший медичний брат) </t>
  </si>
  <si>
    <t xml:space="preserve"> виробник харчових напівфабрикатів</t>
  </si>
  <si>
    <t xml:space="preserve"> шліфувальник</t>
  </si>
  <si>
    <t xml:space="preserve"> диспетчер оперативно-диспетчерської служби (медицина)</t>
  </si>
  <si>
    <t xml:space="preserve"> сестра-господиня</t>
  </si>
  <si>
    <t xml:space="preserve"> оператор технічних засобів контролю на безпеку</t>
  </si>
  <si>
    <t xml:space="preserve"> молодша медична сестра (молодший медичний брат)</t>
  </si>
  <si>
    <t>молодша медична сестра (молодший медичний брат) з догляду за хворими</t>
  </si>
  <si>
    <t>робітник з комплексного обслуговування сільськогосподарського виробництва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</si>
  <si>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</si>
  <si>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</si>
  <si>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 xml:space="preserve">Добування сирої нафти </t>
  </si>
  <si>
    <t>Професійно-технічна освіта</t>
  </si>
  <si>
    <t>Оптова торгівля твердим, рідким, газоподібним паливом і подібними продуктами</t>
  </si>
  <si>
    <t xml:space="preserve">молодша медична сестра (молодший медичний брат) </t>
  </si>
  <si>
    <t>листоноша (поштар)</t>
  </si>
  <si>
    <t xml:space="preserve"> оператор мотального устаткування</t>
  </si>
  <si>
    <t>менеджер (управитель)</t>
  </si>
  <si>
    <t xml:space="preserve"> адміністратор (господар) залу</t>
  </si>
  <si>
    <t xml:space="preserve"> молодша медична сестра</t>
  </si>
  <si>
    <t xml:space="preserve"> листоноша</t>
  </si>
  <si>
    <t xml:space="preserve"> сестра медична</t>
  </si>
  <si>
    <t xml:space="preserve"> завідувач відділу</t>
  </si>
  <si>
    <t xml:space="preserve"> помічник керівника підприємства (установи, організації)</t>
  </si>
  <si>
    <t xml:space="preserve"> контролер газового господарства</t>
  </si>
  <si>
    <t xml:space="preserve"> оператор швацького устаткування</t>
  </si>
  <si>
    <t xml:space="preserve"> розподілювач робіт</t>
  </si>
  <si>
    <t xml:space="preserve"> менеджер (управитель) із надання кредитів</t>
  </si>
  <si>
    <t xml:space="preserve"> молодша медична сестра </t>
  </si>
  <si>
    <t xml:space="preserve"> адміністратор системи</t>
  </si>
  <si>
    <t xml:space="preserve"> машиніст компресорних установок</t>
  </si>
  <si>
    <t xml:space="preserve"> фахівець з методів розширення ринку збуту (маркетолог)</t>
  </si>
  <si>
    <t xml:space="preserve"> поштар</t>
  </si>
  <si>
    <t>оператор телекомунікаційних послуг</t>
  </si>
  <si>
    <t xml:space="preserve">  + 1621 грн.</t>
  </si>
  <si>
    <t xml:space="preserve"> + 15 осіб</t>
  </si>
  <si>
    <t xml:space="preserve">Інша діяльність у сфері охорони здоров'я 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</si>
  <si>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</si>
  <si>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залізними виробами, будівельними матеріалами та санітарно-технічними виробами в спеціалізов</t>
  </si>
  <si>
    <t>Діяльність посередників у торгівлі сільськогосподарською сировиною, живими тваринами, текстильною сировиною та</t>
  </si>
  <si>
    <t>Технічне обслуговування та ремонт автотранспортних засобів</t>
  </si>
  <si>
    <t>Розведення свиней</t>
  </si>
  <si>
    <t>"Виробництво інших виробів з деревини</t>
  </si>
  <si>
    <t>Виробництво електроенергії</t>
  </si>
  <si>
    <t>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</si>
  <si>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</si>
  <si>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Фармацевт</t>
  </si>
  <si>
    <t xml:space="preserve"> технік</t>
  </si>
  <si>
    <t xml:space="preserve"> завантажувач тунельних печей</t>
  </si>
  <si>
    <t xml:space="preserve"> садчик у печі та на тунельні вагони</t>
  </si>
  <si>
    <t xml:space="preserve"> завантажувач-вивантажувач сировини, палива та стінових виробів</t>
  </si>
  <si>
    <t xml:space="preserve"> машиніст потоково-механізованих цигарково-сигаретних ліній та машин</t>
  </si>
  <si>
    <t xml:space="preserve"> випалювач стінових та в'яжучих матеріалів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</si>
</sst>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3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151</v>
          </cell>
        </row>
        <row r="10">
          <cell r="D10">
            <v>100</v>
          </cell>
        </row>
        <row r="11">
          <cell r="D11">
            <v>84</v>
          </cell>
        </row>
        <row r="12">
          <cell r="D12">
            <v>331</v>
          </cell>
        </row>
        <row r="13">
          <cell r="D13">
            <v>525</v>
          </cell>
        </row>
        <row r="14">
          <cell r="D14">
            <v>205</v>
          </cell>
        </row>
        <row r="15">
          <cell r="D15">
            <v>186</v>
          </cell>
        </row>
        <row r="16">
          <cell r="D16">
            <v>61</v>
          </cell>
        </row>
        <row r="17">
          <cell r="D17">
            <v>387</v>
          </cell>
        </row>
        <row r="18">
          <cell r="D18">
            <v>62</v>
          </cell>
        </row>
        <row r="19">
          <cell r="D19">
            <v>163</v>
          </cell>
        </row>
        <row r="20">
          <cell r="D20">
            <v>141</v>
          </cell>
        </row>
        <row r="21">
          <cell r="D21">
            <v>62</v>
          </cell>
        </row>
        <row r="22">
          <cell r="D22">
            <v>46</v>
          </cell>
        </row>
        <row r="23">
          <cell r="D23">
            <v>92</v>
          </cell>
        </row>
        <row r="24">
          <cell r="D24">
            <v>116</v>
          </cell>
        </row>
        <row r="25">
          <cell r="D25">
            <v>336</v>
          </cell>
        </row>
        <row r="26">
          <cell r="D26">
            <v>107</v>
          </cell>
        </row>
        <row r="27">
          <cell r="D27">
            <v>2264</v>
          </cell>
        </row>
        <row r="28">
          <cell r="D28">
            <v>202</v>
          </cell>
        </row>
        <row r="29">
          <cell r="D29">
            <v>170</v>
          </cell>
        </row>
      </sheetData>
      <sheetData sheetId="1">
        <row r="12">
          <cell r="C12">
            <v>6</v>
          </cell>
        </row>
        <row r="13">
          <cell r="C13">
            <v>0</v>
          </cell>
        </row>
        <row r="14">
          <cell r="C14">
            <v>180</v>
          </cell>
        </row>
        <row r="15">
          <cell r="C15">
            <v>163</v>
          </cell>
        </row>
        <row r="16">
          <cell r="C16">
            <v>15</v>
          </cell>
        </row>
        <row r="17">
          <cell r="C17">
            <v>154</v>
          </cell>
        </row>
        <row r="18">
          <cell r="C18">
            <v>4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11</v>
          </cell>
        </row>
        <row r="26">
          <cell r="C26">
            <v>3365</v>
          </cell>
        </row>
        <row r="27">
          <cell r="C27">
            <v>237</v>
          </cell>
        </row>
        <row r="28">
          <cell r="C28">
            <v>1542</v>
          </cell>
        </row>
        <row r="29">
          <cell r="C29">
            <v>110</v>
          </cell>
        </row>
        <row r="30">
          <cell r="C30">
            <v>2</v>
          </cell>
        </row>
      </sheetData>
      <sheetData sheetId="2">
        <row r="10">
          <cell r="D10">
            <v>1055</v>
          </cell>
        </row>
        <row r="11">
          <cell r="D11">
            <v>1559</v>
          </cell>
        </row>
        <row r="12">
          <cell r="D12">
            <v>1413</v>
          </cell>
        </row>
        <row r="13">
          <cell r="D13">
            <v>117</v>
          </cell>
        </row>
        <row r="14">
          <cell r="D14">
            <v>866</v>
          </cell>
        </row>
        <row r="15">
          <cell r="D15">
            <v>5</v>
          </cell>
        </row>
        <row r="16">
          <cell r="D16">
            <v>140</v>
          </cell>
        </row>
        <row r="17">
          <cell r="D17">
            <v>362</v>
          </cell>
        </row>
        <row r="18">
          <cell r="D18">
            <v>274</v>
          </cell>
        </row>
      </sheetData>
      <sheetData sheetId="3">
        <row r="7">
          <cell r="C7">
            <v>2437</v>
          </cell>
          <cell r="F7">
            <v>163</v>
          </cell>
        </row>
        <row r="8">
          <cell r="C8">
            <v>34</v>
          </cell>
          <cell r="F8">
            <v>9</v>
          </cell>
        </row>
        <row r="9">
          <cell r="C9">
            <v>1310</v>
          </cell>
          <cell r="F9">
            <v>285</v>
          </cell>
        </row>
        <row r="10">
          <cell r="C10">
            <v>187</v>
          </cell>
          <cell r="F10">
            <v>54</v>
          </cell>
        </row>
        <row r="11">
          <cell r="C11">
            <v>117</v>
          </cell>
          <cell r="F11">
            <v>10</v>
          </cell>
        </row>
        <row r="12">
          <cell r="C12">
            <v>208</v>
          </cell>
          <cell r="F12">
            <v>35</v>
          </cell>
        </row>
        <row r="13">
          <cell r="C13">
            <v>1014</v>
          </cell>
          <cell r="F13">
            <v>168</v>
          </cell>
        </row>
        <row r="14">
          <cell r="C14">
            <v>317</v>
          </cell>
          <cell r="F14">
            <v>66</v>
          </cell>
        </row>
        <row r="15">
          <cell r="C15">
            <v>187</v>
          </cell>
          <cell r="F15">
            <v>46</v>
          </cell>
        </row>
        <row r="16">
          <cell r="C16">
            <v>20</v>
          </cell>
          <cell r="F16">
            <v>0</v>
          </cell>
        </row>
        <row r="17">
          <cell r="C17">
            <v>36</v>
          </cell>
          <cell r="F17">
            <v>3</v>
          </cell>
        </row>
        <row r="18">
          <cell r="C18">
            <v>40</v>
          </cell>
          <cell r="F18">
            <v>2</v>
          </cell>
        </row>
        <row r="19">
          <cell r="C19">
            <v>86</v>
          </cell>
          <cell r="F19">
            <v>14</v>
          </cell>
        </row>
        <row r="20">
          <cell r="C20">
            <v>203</v>
          </cell>
          <cell r="F20">
            <v>22</v>
          </cell>
        </row>
        <row r="21">
          <cell r="C21">
            <v>702</v>
          </cell>
          <cell r="F21">
            <v>51</v>
          </cell>
        </row>
        <row r="22">
          <cell r="C22">
            <v>342</v>
          </cell>
          <cell r="F22">
            <v>46</v>
          </cell>
        </row>
        <row r="23">
          <cell r="C23">
            <v>636</v>
          </cell>
          <cell r="F23">
            <v>71</v>
          </cell>
        </row>
        <row r="24">
          <cell r="C24">
            <v>83</v>
          </cell>
          <cell r="F24">
            <v>10</v>
          </cell>
        </row>
        <row r="25">
          <cell r="C25">
            <v>70</v>
          </cell>
          <cell r="F25">
            <v>14</v>
          </cell>
        </row>
      </sheetData>
      <sheetData sheetId="4">
        <row r="6">
          <cell r="C6">
            <v>342</v>
          </cell>
          <cell r="F6">
            <v>78</v>
          </cell>
        </row>
        <row r="7">
          <cell r="C7">
            <v>12</v>
          </cell>
          <cell r="F7">
            <v>1</v>
          </cell>
        </row>
        <row r="8">
          <cell r="C8">
            <v>5</v>
          </cell>
          <cell r="F8">
            <v>0</v>
          </cell>
        </row>
        <row r="9">
          <cell r="C9">
            <v>57</v>
          </cell>
          <cell r="F9">
            <v>13</v>
          </cell>
        </row>
        <row r="10">
          <cell r="C10">
            <v>79</v>
          </cell>
          <cell r="F10">
            <v>29</v>
          </cell>
        </row>
        <row r="11">
          <cell r="C11">
            <v>68</v>
          </cell>
          <cell r="F11">
            <v>5</v>
          </cell>
        </row>
        <row r="12">
          <cell r="C12">
            <v>173</v>
          </cell>
          <cell r="F12">
            <v>23</v>
          </cell>
        </row>
        <row r="13">
          <cell r="C13">
            <v>31</v>
          </cell>
          <cell r="F13">
            <v>2</v>
          </cell>
        </row>
        <row r="14">
          <cell r="C14">
            <v>2</v>
          </cell>
          <cell r="F14">
            <v>1</v>
          </cell>
        </row>
        <row r="15">
          <cell r="C15">
            <v>0</v>
          </cell>
          <cell r="F15">
            <v>0</v>
          </cell>
        </row>
        <row r="16">
          <cell r="C16">
            <v>16</v>
          </cell>
          <cell r="F16">
            <v>6</v>
          </cell>
        </row>
        <row r="17">
          <cell r="C17">
            <v>1</v>
          </cell>
          <cell r="F17">
            <v>0</v>
          </cell>
        </row>
        <row r="18">
          <cell r="C18">
            <v>47</v>
          </cell>
          <cell r="F18">
            <v>4</v>
          </cell>
        </row>
        <row r="19">
          <cell r="C19">
            <v>120</v>
          </cell>
          <cell r="F19">
            <v>11</v>
          </cell>
        </row>
        <row r="20">
          <cell r="C20">
            <v>3</v>
          </cell>
          <cell r="F20">
            <v>0</v>
          </cell>
        </row>
        <row r="21">
          <cell r="C21">
            <v>140</v>
          </cell>
          <cell r="F21">
            <v>32</v>
          </cell>
        </row>
        <row r="22">
          <cell r="C22">
            <v>1</v>
          </cell>
          <cell r="F22">
            <v>0</v>
          </cell>
        </row>
        <row r="23">
          <cell r="C23">
            <v>17</v>
          </cell>
          <cell r="F23">
            <v>8</v>
          </cell>
        </row>
        <row r="24">
          <cell r="C24">
            <v>57</v>
          </cell>
          <cell r="F24">
            <v>22</v>
          </cell>
        </row>
        <row r="25">
          <cell r="C25">
            <v>93</v>
          </cell>
          <cell r="F25">
            <v>39</v>
          </cell>
        </row>
        <row r="26">
          <cell r="C26">
            <v>3</v>
          </cell>
          <cell r="F26">
            <v>1</v>
          </cell>
        </row>
        <row r="27">
          <cell r="C27">
            <v>9</v>
          </cell>
          <cell r="F27">
            <v>1</v>
          </cell>
        </row>
        <row r="28">
          <cell r="C28">
            <v>21</v>
          </cell>
          <cell r="F28">
            <v>3</v>
          </cell>
        </row>
        <row r="29">
          <cell r="C29">
            <v>13</v>
          </cell>
          <cell r="F29">
            <v>6</v>
          </cell>
        </row>
      </sheetData>
      <sheetData sheetId="5">
        <row r="7">
          <cell r="C7">
            <v>551</v>
          </cell>
          <cell r="F7">
            <v>85</v>
          </cell>
        </row>
        <row r="8">
          <cell r="C8">
            <v>684</v>
          </cell>
          <cell r="F8">
            <v>119</v>
          </cell>
        </row>
        <row r="9">
          <cell r="C9">
            <v>631</v>
          </cell>
          <cell r="F9">
            <v>83</v>
          </cell>
        </row>
        <row r="10">
          <cell r="C10">
            <v>270</v>
          </cell>
          <cell r="F10">
            <v>32</v>
          </cell>
        </row>
        <row r="11">
          <cell r="C11">
            <v>1257</v>
          </cell>
          <cell r="F11">
            <v>145</v>
          </cell>
        </row>
        <row r="12">
          <cell r="C12">
            <v>276</v>
          </cell>
          <cell r="F12">
            <v>19</v>
          </cell>
        </row>
        <row r="13">
          <cell r="C13">
            <v>1148</v>
          </cell>
          <cell r="F13">
            <v>239</v>
          </cell>
        </row>
        <row r="14">
          <cell r="C14">
            <v>1967</v>
          </cell>
          <cell r="F14">
            <v>201</v>
          </cell>
        </row>
        <row r="15">
          <cell r="C15">
            <v>1245</v>
          </cell>
          <cell r="F15">
            <v>146</v>
          </cell>
        </row>
      </sheetData>
      <sheetData sheetId="6" refreshError="1"/>
      <sheetData sheetId="7" refreshError="1"/>
      <sheetData sheetId="8">
        <row r="5">
          <cell r="C5">
            <v>24407</v>
          </cell>
          <cell r="F5">
            <v>12845</v>
          </cell>
        </row>
        <row r="8">
          <cell r="C8">
            <v>4061</v>
          </cell>
          <cell r="F8">
            <v>1381</v>
          </cell>
        </row>
        <row r="9">
          <cell r="C9">
            <v>80</v>
          </cell>
          <cell r="F9">
            <v>61</v>
          </cell>
        </row>
        <row r="10">
          <cell r="C10">
            <v>2615</v>
          </cell>
          <cell r="F10">
            <v>1267</v>
          </cell>
        </row>
        <row r="11">
          <cell r="C11">
            <v>506</v>
          </cell>
          <cell r="F11">
            <v>391</v>
          </cell>
        </row>
        <row r="12">
          <cell r="C12">
            <v>202</v>
          </cell>
          <cell r="F12">
            <v>120</v>
          </cell>
        </row>
        <row r="13">
          <cell r="C13">
            <v>555</v>
          </cell>
          <cell r="F13">
            <v>233</v>
          </cell>
        </row>
        <row r="14">
          <cell r="C14">
            <v>3778</v>
          </cell>
          <cell r="F14">
            <v>1978</v>
          </cell>
        </row>
        <row r="15">
          <cell r="C15">
            <v>1117</v>
          </cell>
          <cell r="F15">
            <v>594</v>
          </cell>
        </row>
        <row r="16">
          <cell r="C16">
            <v>596</v>
          </cell>
          <cell r="F16">
            <v>252</v>
          </cell>
        </row>
        <row r="17">
          <cell r="C17">
            <v>282</v>
          </cell>
          <cell r="F17">
            <v>138</v>
          </cell>
        </row>
        <row r="18">
          <cell r="C18">
            <v>465</v>
          </cell>
          <cell r="F18">
            <v>251</v>
          </cell>
        </row>
        <row r="19">
          <cell r="C19">
            <v>230</v>
          </cell>
          <cell r="F19">
            <v>112</v>
          </cell>
        </row>
        <row r="20">
          <cell r="C20">
            <v>382</v>
          </cell>
          <cell r="F20">
            <v>200</v>
          </cell>
        </row>
        <row r="21">
          <cell r="C21">
            <v>567</v>
          </cell>
          <cell r="F21">
            <v>285</v>
          </cell>
        </row>
        <row r="22">
          <cell r="C22">
            <v>4422</v>
          </cell>
          <cell r="F22">
            <v>3259</v>
          </cell>
        </row>
        <row r="23">
          <cell r="C23">
            <v>382</v>
          </cell>
          <cell r="F23">
            <v>253</v>
          </cell>
        </row>
        <row r="24">
          <cell r="C24">
            <v>1559</v>
          </cell>
          <cell r="F24">
            <v>819</v>
          </cell>
        </row>
        <row r="25">
          <cell r="C25">
            <v>121</v>
          </cell>
          <cell r="F25">
            <v>71</v>
          </cell>
        </row>
        <row r="26">
          <cell r="C26">
            <v>210</v>
          </cell>
          <cell r="F26">
            <v>116</v>
          </cell>
        </row>
      </sheetData>
      <sheetData sheetId="9" refreshError="1"/>
      <sheetData sheetId="10">
        <row r="6">
          <cell r="C6">
            <v>976</v>
          </cell>
          <cell r="F6">
            <v>518</v>
          </cell>
        </row>
        <row r="7">
          <cell r="C7">
            <v>79</v>
          </cell>
          <cell r="F7">
            <v>49</v>
          </cell>
        </row>
        <row r="8">
          <cell r="C8">
            <v>30</v>
          </cell>
          <cell r="F8">
            <v>13</v>
          </cell>
        </row>
        <row r="9">
          <cell r="C9">
            <v>187</v>
          </cell>
          <cell r="F9">
            <v>121</v>
          </cell>
        </row>
        <row r="10">
          <cell r="C10">
            <v>105</v>
          </cell>
          <cell r="F10">
            <v>47</v>
          </cell>
        </row>
        <row r="11">
          <cell r="C11">
            <v>104</v>
          </cell>
          <cell r="F11">
            <v>62</v>
          </cell>
        </row>
        <row r="12">
          <cell r="C12">
            <v>296</v>
          </cell>
          <cell r="F12">
            <v>112</v>
          </cell>
        </row>
        <row r="13">
          <cell r="C13">
            <v>42</v>
          </cell>
          <cell r="F13">
            <v>14</v>
          </cell>
        </row>
        <row r="14">
          <cell r="C14">
            <v>21</v>
          </cell>
          <cell r="F14">
            <v>14</v>
          </cell>
        </row>
        <row r="15">
          <cell r="C15">
            <v>11</v>
          </cell>
          <cell r="F15">
            <v>3</v>
          </cell>
        </row>
        <row r="16">
          <cell r="C16">
            <v>36</v>
          </cell>
          <cell r="F16">
            <v>14</v>
          </cell>
        </row>
        <row r="17">
          <cell r="C17">
            <v>16</v>
          </cell>
          <cell r="F17">
            <v>2</v>
          </cell>
        </row>
        <row r="18">
          <cell r="C18">
            <v>85</v>
          </cell>
          <cell r="F18">
            <v>30</v>
          </cell>
        </row>
        <row r="19">
          <cell r="C19">
            <v>152</v>
          </cell>
          <cell r="F19">
            <v>37</v>
          </cell>
        </row>
        <row r="20">
          <cell r="C20">
            <v>13</v>
          </cell>
          <cell r="F20">
            <v>4</v>
          </cell>
        </row>
        <row r="21">
          <cell r="C21">
            <v>149</v>
          </cell>
          <cell r="F21">
            <v>70</v>
          </cell>
        </row>
        <row r="22">
          <cell r="C22">
            <v>19</v>
          </cell>
          <cell r="F22">
            <v>13</v>
          </cell>
        </row>
        <row r="23">
          <cell r="C23">
            <v>32</v>
          </cell>
          <cell r="F23">
            <v>14</v>
          </cell>
        </row>
        <row r="24">
          <cell r="C24">
            <v>41</v>
          </cell>
          <cell r="F24">
            <v>20</v>
          </cell>
        </row>
        <row r="25">
          <cell r="C25">
            <v>95</v>
          </cell>
          <cell r="F25">
            <v>51</v>
          </cell>
        </row>
        <row r="26">
          <cell r="C26">
            <v>11</v>
          </cell>
          <cell r="F26">
            <v>7</v>
          </cell>
        </row>
        <row r="27">
          <cell r="C27">
            <v>31</v>
          </cell>
          <cell r="F27">
            <v>11</v>
          </cell>
        </row>
        <row r="28">
          <cell r="C28">
            <v>45</v>
          </cell>
          <cell r="F28">
            <v>16</v>
          </cell>
        </row>
        <row r="29">
          <cell r="C29">
            <v>39</v>
          </cell>
          <cell r="F29">
            <v>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2765</v>
          </cell>
          <cell r="F7">
            <v>1639</v>
          </cell>
        </row>
        <row r="8">
          <cell r="C8">
            <v>2076</v>
          </cell>
          <cell r="F8">
            <v>1210</v>
          </cell>
        </row>
        <row r="9">
          <cell r="C9">
            <v>2662</v>
          </cell>
          <cell r="F9">
            <v>1392</v>
          </cell>
        </row>
        <row r="10">
          <cell r="C10">
            <v>1459</v>
          </cell>
          <cell r="F10">
            <v>815</v>
          </cell>
        </row>
        <row r="11">
          <cell r="C11">
            <v>4785</v>
          </cell>
          <cell r="F11">
            <v>2441</v>
          </cell>
        </row>
        <row r="12">
          <cell r="C12">
            <v>759</v>
          </cell>
          <cell r="F12">
            <v>354</v>
          </cell>
        </row>
        <row r="13">
          <cell r="C13">
            <v>2113</v>
          </cell>
          <cell r="F13">
            <v>976</v>
          </cell>
        </row>
        <row r="14">
          <cell r="C14">
            <v>4380</v>
          </cell>
          <cell r="F14">
            <v>2164</v>
          </cell>
        </row>
        <row r="15">
          <cell r="C15">
            <v>3408</v>
          </cell>
          <cell r="F15">
            <v>1854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20</v>
          </cell>
          <cell r="D7">
            <v>0</v>
          </cell>
          <cell r="E7">
            <v>299</v>
          </cell>
          <cell r="F7">
            <v>21</v>
          </cell>
          <cell r="G7">
            <v>25</v>
          </cell>
          <cell r="H7">
            <v>19</v>
          </cell>
          <cell r="I7">
            <v>0</v>
          </cell>
          <cell r="J7">
            <v>2</v>
          </cell>
          <cell r="K7">
            <v>0</v>
          </cell>
          <cell r="L7">
            <v>4</v>
          </cell>
          <cell r="M7">
            <v>0</v>
          </cell>
          <cell r="N7">
            <v>0</v>
          </cell>
          <cell r="O7">
            <v>3</v>
          </cell>
          <cell r="P7">
            <v>30</v>
          </cell>
          <cell r="Q7">
            <v>290</v>
          </cell>
          <cell r="R7">
            <v>97</v>
          </cell>
          <cell r="S7">
            <v>251</v>
          </cell>
          <cell r="T7">
            <v>0</v>
          </cell>
          <cell r="U7">
            <v>0</v>
          </cell>
          <cell r="X7">
            <v>190</v>
          </cell>
          <cell r="Y7">
            <v>249</v>
          </cell>
          <cell r="Z7">
            <v>148</v>
          </cell>
          <cell r="AA7">
            <v>19</v>
          </cell>
          <cell r="AB7">
            <v>86</v>
          </cell>
          <cell r="AC7">
            <v>6</v>
          </cell>
          <cell r="AD7">
            <v>136</v>
          </cell>
          <cell r="AE7">
            <v>118</v>
          </cell>
          <cell r="AF7">
            <v>109</v>
          </cell>
        </row>
        <row r="8">
          <cell r="B8">
            <v>13</v>
          </cell>
        </row>
        <row r="9">
          <cell r="B9">
            <v>12</v>
          </cell>
        </row>
        <row r="10">
          <cell r="B10">
            <v>0</v>
          </cell>
        </row>
        <row r="11">
          <cell r="B11">
            <v>1</v>
          </cell>
        </row>
        <row r="12">
          <cell r="B12">
            <v>7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17</v>
          </cell>
        </row>
        <row r="16">
          <cell r="B16">
            <v>0</v>
          </cell>
        </row>
        <row r="17">
          <cell r="B17">
            <v>20</v>
          </cell>
        </row>
        <row r="18">
          <cell r="B18">
            <v>1</v>
          </cell>
        </row>
        <row r="19">
          <cell r="B19">
            <v>13</v>
          </cell>
        </row>
        <row r="20">
          <cell r="B20">
            <v>9</v>
          </cell>
        </row>
        <row r="21">
          <cell r="B21">
            <v>0</v>
          </cell>
        </row>
        <row r="22">
          <cell r="B22">
            <v>6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21</v>
          </cell>
        </row>
        <row r="26">
          <cell r="B26">
            <v>685</v>
          </cell>
        </row>
        <row r="27">
          <cell r="B27">
            <v>106</v>
          </cell>
        </row>
        <row r="28">
          <cell r="B28">
            <v>113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19317</v>
          </cell>
          <cell r="I9">
            <v>11622</v>
          </cell>
          <cell r="AK9">
            <v>11588</v>
          </cell>
          <cell r="AL9">
            <v>7346</v>
          </cell>
        </row>
        <row r="10">
          <cell r="D10">
            <v>1357</v>
          </cell>
          <cell r="H10">
            <v>2889</v>
          </cell>
          <cell r="I10">
            <v>1006</v>
          </cell>
          <cell r="AG10">
            <v>115</v>
          </cell>
          <cell r="AK10">
            <v>1268</v>
          </cell>
          <cell r="AL10">
            <v>574</v>
          </cell>
        </row>
        <row r="11">
          <cell r="D11">
            <v>13</v>
          </cell>
          <cell r="H11">
            <v>93</v>
          </cell>
          <cell r="I11">
            <v>60</v>
          </cell>
          <cell r="AG11">
            <v>2</v>
          </cell>
          <cell r="AK11">
            <v>72</v>
          </cell>
          <cell r="AL11">
            <v>52</v>
          </cell>
        </row>
        <row r="12">
          <cell r="D12">
            <v>719</v>
          </cell>
          <cell r="H12">
            <v>2374</v>
          </cell>
          <cell r="I12">
            <v>1284</v>
          </cell>
          <cell r="AG12">
            <v>96</v>
          </cell>
          <cell r="AK12">
            <v>1588</v>
          </cell>
          <cell r="AL12">
            <v>921</v>
          </cell>
        </row>
        <row r="13">
          <cell r="D13">
            <v>104</v>
          </cell>
          <cell r="H13">
            <v>512</v>
          </cell>
          <cell r="I13">
            <v>258</v>
          </cell>
          <cell r="AG13">
            <v>16</v>
          </cell>
          <cell r="AK13">
            <v>417</v>
          </cell>
          <cell r="AL13">
            <v>225</v>
          </cell>
        </row>
        <row r="14">
          <cell r="D14">
            <v>70</v>
          </cell>
          <cell r="H14">
            <v>168</v>
          </cell>
          <cell r="I14">
            <v>74</v>
          </cell>
          <cell r="AG14">
            <v>5</v>
          </cell>
          <cell r="AK14">
            <v>97</v>
          </cell>
          <cell r="AL14">
            <v>44</v>
          </cell>
        </row>
        <row r="15">
          <cell r="D15">
            <v>70</v>
          </cell>
          <cell r="H15">
            <v>508</v>
          </cell>
          <cell r="I15">
            <v>97</v>
          </cell>
          <cell r="AG15">
            <v>3</v>
          </cell>
          <cell r="AK15">
            <v>349</v>
          </cell>
          <cell r="AL15">
            <v>69</v>
          </cell>
        </row>
        <row r="16">
          <cell r="D16">
            <v>498</v>
          </cell>
          <cell r="H16">
            <v>3265</v>
          </cell>
          <cell r="I16">
            <v>2491</v>
          </cell>
          <cell r="AG16">
            <v>45</v>
          </cell>
          <cell r="AK16">
            <v>2126</v>
          </cell>
          <cell r="AL16">
            <v>1646</v>
          </cell>
        </row>
        <row r="17">
          <cell r="D17">
            <v>177</v>
          </cell>
          <cell r="H17">
            <v>889</v>
          </cell>
          <cell r="I17">
            <v>518</v>
          </cell>
          <cell r="AG17">
            <v>16</v>
          </cell>
          <cell r="AK17">
            <v>589</v>
          </cell>
          <cell r="AL17">
            <v>362</v>
          </cell>
        </row>
        <row r="18">
          <cell r="D18">
            <v>97</v>
          </cell>
          <cell r="H18">
            <v>481</v>
          </cell>
          <cell r="I18">
            <v>443</v>
          </cell>
          <cell r="AG18">
            <v>4</v>
          </cell>
          <cell r="AK18">
            <v>365</v>
          </cell>
          <cell r="AL18">
            <v>335</v>
          </cell>
        </row>
        <row r="19">
          <cell r="D19">
            <v>14</v>
          </cell>
          <cell r="H19">
            <v>213</v>
          </cell>
          <cell r="I19">
            <v>161</v>
          </cell>
          <cell r="AG19">
            <v>5</v>
          </cell>
          <cell r="AK19">
            <v>131</v>
          </cell>
          <cell r="AL19">
            <v>101</v>
          </cell>
        </row>
        <row r="20">
          <cell r="D20">
            <v>25</v>
          </cell>
          <cell r="H20">
            <v>442</v>
          </cell>
          <cell r="I20">
            <v>371</v>
          </cell>
          <cell r="AG20">
            <v>0</v>
          </cell>
          <cell r="AK20">
            <v>299</v>
          </cell>
          <cell r="AL20">
            <v>254</v>
          </cell>
        </row>
        <row r="21">
          <cell r="D21">
            <v>17</v>
          </cell>
          <cell r="H21">
            <v>152</v>
          </cell>
          <cell r="I21">
            <v>74</v>
          </cell>
          <cell r="AG21">
            <v>2</v>
          </cell>
          <cell r="AK21">
            <v>95</v>
          </cell>
          <cell r="AL21">
            <v>43</v>
          </cell>
        </row>
        <row r="22">
          <cell r="D22">
            <v>33</v>
          </cell>
          <cell r="H22">
            <v>230</v>
          </cell>
          <cell r="I22">
            <v>144</v>
          </cell>
          <cell r="AG22">
            <v>3</v>
          </cell>
          <cell r="AK22">
            <v>147</v>
          </cell>
          <cell r="AL22">
            <v>89</v>
          </cell>
        </row>
        <row r="23">
          <cell r="D23">
            <v>80</v>
          </cell>
          <cell r="H23">
            <v>422</v>
          </cell>
          <cell r="I23">
            <v>222</v>
          </cell>
          <cell r="AG23">
            <v>8</v>
          </cell>
          <cell r="AK23">
            <v>244</v>
          </cell>
          <cell r="AL23">
            <v>123</v>
          </cell>
        </row>
        <row r="24">
          <cell r="D24">
            <v>327</v>
          </cell>
          <cell r="H24">
            <v>3731</v>
          </cell>
          <cell r="I24">
            <v>2242</v>
          </cell>
          <cell r="AG24">
            <v>41</v>
          </cell>
          <cell r="AK24">
            <v>2112</v>
          </cell>
          <cell r="AL24">
            <v>1274</v>
          </cell>
        </row>
        <row r="25">
          <cell r="D25">
            <v>179</v>
          </cell>
          <cell r="H25">
            <v>352</v>
          </cell>
          <cell r="I25">
            <v>240</v>
          </cell>
          <cell r="AG25">
            <v>6</v>
          </cell>
          <cell r="AK25">
            <v>241</v>
          </cell>
          <cell r="AL25">
            <v>159</v>
          </cell>
        </row>
        <row r="26">
          <cell r="D26">
            <v>263</v>
          </cell>
          <cell r="H26">
            <v>935</v>
          </cell>
          <cell r="I26">
            <v>792</v>
          </cell>
          <cell r="AG26">
            <v>54</v>
          </cell>
          <cell r="AK26">
            <v>518</v>
          </cell>
          <cell r="AL26">
            <v>422</v>
          </cell>
        </row>
        <row r="27">
          <cell r="D27">
            <v>44</v>
          </cell>
          <cell r="H27">
            <v>106</v>
          </cell>
          <cell r="I27">
            <v>72</v>
          </cell>
          <cell r="AG27">
            <v>4</v>
          </cell>
          <cell r="AK27">
            <v>60</v>
          </cell>
          <cell r="AL27">
            <v>42</v>
          </cell>
        </row>
        <row r="28">
          <cell r="D28">
            <v>36</v>
          </cell>
          <cell r="H28">
            <v>130</v>
          </cell>
          <cell r="I28">
            <v>98</v>
          </cell>
          <cell r="AG28">
            <v>6</v>
          </cell>
          <cell r="AK28">
            <v>74</v>
          </cell>
          <cell r="AL28">
            <v>56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180</v>
          </cell>
          <cell r="H11">
            <v>790</v>
          </cell>
          <cell r="I11">
            <v>521</v>
          </cell>
          <cell r="AG11">
            <v>19</v>
          </cell>
          <cell r="AK11">
            <v>515</v>
          </cell>
          <cell r="AL11">
            <v>355</v>
          </cell>
        </row>
        <row r="12">
          <cell r="D12">
            <v>5</v>
          </cell>
          <cell r="H12">
            <v>77</v>
          </cell>
          <cell r="I12">
            <v>41</v>
          </cell>
          <cell r="AG12">
            <v>0</v>
          </cell>
          <cell r="AK12">
            <v>50</v>
          </cell>
          <cell r="AL12">
            <v>29</v>
          </cell>
        </row>
        <row r="13">
          <cell r="D13">
            <v>3</v>
          </cell>
          <cell r="H13">
            <v>18</v>
          </cell>
          <cell r="I13">
            <v>6</v>
          </cell>
          <cell r="AG13">
            <v>0</v>
          </cell>
          <cell r="AK13">
            <v>10</v>
          </cell>
          <cell r="AL13">
            <v>4</v>
          </cell>
        </row>
        <row r="14">
          <cell r="D14">
            <v>15</v>
          </cell>
          <cell r="H14">
            <v>119</v>
          </cell>
          <cell r="I14">
            <v>98</v>
          </cell>
          <cell r="AG14">
            <v>2</v>
          </cell>
          <cell r="AK14">
            <v>94</v>
          </cell>
          <cell r="AL14">
            <v>82</v>
          </cell>
        </row>
        <row r="15">
          <cell r="D15">
            <v>45</v>
          </cell>
          <cell r="H15">
            <v>64</v>
          </cell>
          <cell r="I15">
            <v>55</v>
          </cell>
          <cell r="AG15">
            <v>7</v>
          </cell>
          <cell r="AK15">
            <v>36</v>
          </cell>
          <cell r="AL15">
            <v>32</v>
          </cell>
        </row>
        <row r="16">
          <cell r="D16">
            <v>22</v>
          </cell>
          <cell r="H16">
            <v>80</v>
          </cell>
          <cell r="I16">
            <v>71</v>
          </cell>
          <cell r="AG16">
            <v>5</v>
          </cell>
          <cell r="AK16">
            <v>55</v>
          </cell>
          <cell r="AL16">
            <v>50</v>
          </cell>
        </row>
        <row r="17">
          <cell r="D17">
            <v>107</v>
          </cell>
          <cell r="H17">
            <v>356</v>
          </cell>
          <cell r="I17">
            <v>172</v>
          </cell>
          <cell r="AG17">
            <v>15</v>
          </cell>
          <cell r="AK17">
            <v>272</v>
          </cell>
          <cell r="AL17">
            <v>147</v>
          </cell>
        </row>
        <row r="18">
          <cell r="D18">
            <v>12</v>
          </cell>
          <cell r="H18">
            <v>76</v>
          </cell>
          <cell r="I18">
            <v>15</v>
          </cell>
          <cell r="AG18">
            <v>0</v>
          </cell>
          <cell r="AK18">
            <v>48</v>
          </cell>
          <cell r="AL18">
            <v>8</v>
          </cell>
        </row>
        <row r="19">
          <cell r="D19">
            <v>5</v>
          </cell>
          <cell r="H19">
            <v>22</v>
          </cell>
          <cell r="I19">
            <v>19</v>
          </cell>
          <cell r="AG19">
            <v>0</v>
          </cell>
          <cell r="AK19">
            <v>17</v>
          </cell>
          <cell r="AL19">
            <v>14</v>
          </cell>
        </row>
        <row r="20">
          <cell r="D20">
            <v>0</v>
          </cell>
          <cell r="H20">
            <v>4</v>
          </cell>
          <cell r="I20">
            <v>1</v>
          </cell>
          <cell r="AG20">
            <v>0</v>
          </cell>
          <cell r="AK20">
            <v>2</v>
          </cell>
          <cell r="AL20">
            <v>1</v>
          </cell>
        </row>
        <row r="21">
          <cell r="D21">
            <v>17</v>
          </cell>
          <cell r="H21">
            <v>40</v>
          </cell>
          <cell r="I21">
            <v>22</v>
          </cell>
          <cell r="AG21">
            <v>1</v>
          </cell>
          <cell r="AK21">
            <v>26</v>
          </cell>
          <cell r="AL21">
            <v>15</v>
          </cell>
        </row>
        <row r="22">
          <cell r="D22">
            <v>0</v>
          </cell>
          <cell r="H22">
            <v>8</v>
          </cell>
          <cell r="I22">
            <v>6</v>
          </cell>
          <cell r="AG22">
            <v>0</v>
          </cell>
          <cell r="AK22">
            <v>7</v>
          </cell>
          <cell r="AL22">
            <v>5</v>
          </cell>
        </row>
        <row r="23">
          <cell r="D23">
            <v>22</v>
          </cell>
          <cell r="H23">
            <v>74</v>
          </cell>
          <cell r="I23">
            <v>46</v>
          </cell>
          <cell r="AG23">
            <v>8</v>
          </cell>
          <cell r="AK23">
            <v>49</v>
          </cell>
          <cell r="AL23">
            <v>32</v>
          </cell>
        </row>
        <row r="24">
          <cell r="D24">
            <v>76</v>
          </cell>
          <cell r="H24">
            <v>167</v>
          </cell>
          <cell r="I24">
            <v>34</v>
          </cell>
          <cell r="AG24">
            <v>3</v>
          </cell>
          <cell r="AK24">
            <v>90</v>
          </cell>
          <cell r="AL24">
            <v>21</v>
          </cell>
        </row>
        <row r="25">
          <cell r="D25">
            <v>5</v>
          </cell>
          <cell r="H25">
            <v>25</v>
          </cell>
          <cell r="I25">
            <v>1</v>
          </cell>
          <cell r="AG25">
            <v>0</v>
          </cell>
          <cell r="AK25">
            <v>13</v>
          </cell>
          <cell r="AL25">
            <v>1</v>
          </cell>
        </row>
        <row r="26">
          <cell r="D26">
            <v>84</v>
          </cell>
          <cell r="H26">
            <v>112</v>
          </cell>
          <cell r="I26">
            <v>37</v>
          </cell>
          <cell r="AG26">
            <v>18</v>
          </cell>
          <cell r="AK26">
            <v>73</v>
          </cell>
          <cell r="AL26">
            <v>30</v>
          </cell>
        </row>
        <row r="27">
          <cell r="D27">
            <v>1</v>
          </cell>
          <cell r="H27">
            <v>28</v>
          </cell>
          <cell r="I27">
            <v>17</v>
          </cell>
          <cell r="AG27">
            <v>0</v>
          </cell>
          <cell r="AK27">
            <v>23</v>
          </cell>
          <cell r="AL27">
            <v>15</v>
          </cell>
        </row>
        <row r="28">
          <cell r="D28">
            <v>11</v>
          </cell>
          <cell r="H28">
            <v>28</v>
          </cell>
          <cell r="I28">
            <v>6</v>
          </cell>
          <cell r="AG28">
            <v>0</v>
          </cell>
          <cell r="AK28">
            <v>22</v>
          </cell>
          <cell r="AL28">
            <v>3</v>
          </cell>
        </row>
        <row r="29">
          <cell r="D29">
            <v>26</v>
          </cell>
          <cell r="H29">
            <v>56</v>
          </cell>
          <cell r="I29">
            <v>19</v>
          </cell>
          <cell r="AG29">
            <v>9</v>
          </cell>
          <cell r="AK29">
            <v>28</v>
          </cell>
          <cell r="AL29">
            <v>5</v>
          </cell>
        </row>
        <row r="30">
          <cell r="D30">
            <v>50</v>
          </cell>
          <cell r="H30">
            <v>135</v>
          </cell>
          <cell r="I30">
            <v>67</v>
          </cell>
          <cell r="AG30">
            <v>5</v>
          </cell>
          <cell r="AK30">
            <v>94</v>
          </cell>
          <cell r="AL30">
            <v>54</v>
          </cell>
        </row>
        <row r="31">
          <cell r="D31">
            <v>1</v>
          </cell>
          <cell r="H31">
            <v>8</v>
          </cell>
          <cell r="I31">
            <v>3</v>
          </cell>
          <cell r="AG31">
            <v>0</v>
          </cell>
          <cell r="AK31">
            <v>4</v>
          </cell>
          <cell r="AL31">
            <v>1</v>
          </cell>
        </row>
        <row r="32">
          <cell r="D32">
            <v>3</v>
          </cell>
          <cell r="H32">
            <v>29</v>
          </cell>
          <cell r="I32">
            <v>11</v>
          </cell>
          <cell r="AG32">
            <v>0</v>
          </cell>
          <cell r="AK32">
            <v>23</v>
          </cell>
          <cell r="AL32">
            <v>10</v>
          </cell>
        </row>
        <row r="33">
          <cell r="D33">
            <v>12</v>
          </cell>
          <cell r="H33">
            <v>26</v>
          </cell>
          <cell r="I33">
            <v>6</v>
          </cell>
          <cell r="AG33">
            <v>1</v>
          </cell>
          <cell r="AK33">
            <v>21</v>
          </cell>
          <cell r="AL33">
            <v>4</v>
          </cell>
        </row>
        <row r="34">
          <cell r="D34">
            <v>17</v>
          </cell>
          <cell r="H34">
            <v>32</v>
          </cell>
          <cell r="I34">
            <v>10</v>
          </cell>
          <cell r="AG34">
            <v>3</v>
          </cell>
          <cell r="AK34">
            <v>16</v>
          </cell>
          <cell r="AL34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226</v>
          </cell>
          <cell r="H10">
            <v>2217</v>
          </cell>
          <cell r="I10">
            <v>1331</v>
          </cell>
          <cell r="AG10">
            <v>22</v>
          </cell>
          <cell r="AK10">
            <v>1148</v>
          </cell>
          <cell r="AL10">
            <v>720</v>
          </cell>
        </row>
        <row r="11">
          <cell r="D11">
            <v>341</v>
          </cell>
          <cell r="H11">
            <v>1654</v>
          </cell>
          <cell r="I11">
            <v>1177</v>
          </cell>
          <cell r="AG11">
            <v>61</v>
          </cell>
          <cell r="AK11">
            <v>926</v>
          </cell>
          <cell r="AL11">
            <v>670</v>
          </cell>
        </row>
        <row r="12">
          <cell r="D12">
            <v>358</v>
          </cell>
          <cell r="H12">
            <v>1974</v>
          </cell>
          <cell r="I12">
            <v>1552</v>
          </cell>
          <cell r="AG12">
            <v>46</v>
          </cell>
          <cell r="AK12">
            <v>1126</v>
          </cell>
          <cell r="AL12">
            <v>913</v>
          </cell>
        </row>
        <row r="13">
          <cell r="D13">
            <v>132</v>
          </cell>
          <cell r="H13">
            <v>1163</v>
          </cell>
          <cell r="I13">
            <v>1059</v>
          </cell>
          <cell r="AG13">
            <v>5</v>
          </cell>
          <cell r="AK13">
            <v>728</v>
          </cell>
          <cell r="AL13">
            <v>668</v>
          </cell>
        </row>
        <row r="14">
          <cell r="D14">
            <v>577</v>
          </cell>
          <cell r="H14">
            <v>3842</v>
          </cell>
          <cell r="I14">
            <v>3018</v>
          </cell>
          <cell r="AG14">
            <v>57</v>
          </cell>
          <cell r="AK14">
            <v>2409</v>
          </cell>
          <cell r="AL14">
            <v>1966</v>
          </cell>
        </row>
        <row r="15">
          <cell r="D15">
            <v>154</v>
          </cell>
          <cell r="H15">
            <v>606</v>
          </cell>
          <cell r="I15">
            <v>369</v>
          </cell>
          <cell r="AG15">
            <v>14</v>
          </cell>
          <cell r="AK15">
            <v>334</v>
          </cell>
          <cell r="AL15">
            <v>210</v>
          </cell>
        </row>
        <row r="16">
          <cell r="D16">
            <v>659</v>
          </cell>
          <cell r="H16">
            <v>1651</v>
          </cell>
          <cell r="I16">
            <v>662</v>
          </cell>
          <cell r="AG16">
            <v>85</v>
          </cell>
          <cell r="AK16">
            <v>1068</v>
          </cell>
          <cell r="AL16">
            <v>497</v>
          </cell>
        </row>
        <row r="17">
          <cell r="D17">
            <v>1091</v>
          </cell>
          <cell r="H17">
            <v>3432</v>
          </cell>
          <cell r="I17">
            <v>733</v>
          </cell>
          <cell r="AG17">
            <v>89</v>
          </cell>
          <cell r="AK17">
            <v>2086</v>
          </cell>
          <cell r="AL17">
            <v>568</v>
          </cell>
        </row>
        <row r="18">
          <cell r="D18">
            <v>585</v>
          </cell>
          <cell r="H18">
            <v>2703</v>
          </cell>
          <cell r="I18">
            <v>1659</v>
          </cell>
          <cell r="AG18">
            <v>52</v>
          </cell>
          <cell r="AK18">
            <v>1708</v>
          </cell>
          <cell r="AL18">
            <v>1088</v>
          </cell>
        </row>
        <row r="19">
          <cell r="H19">
            <v>75</v>
          </cell>
          <cell r="I19">
            <v>62</v>
          </cell>
          <cell r="AK19">
            <v>55</v>
          </cell>
          <cell r="AL19">
            <v>46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25244</v>
          </cell>
        </row>
        <row r="11">
          <cell r="C11">
            <v>20271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19416</v>
          </cell>
        </row>
        <row r="11">
          <cell r="C11">
            <v>17165</v>
          </cell>
        </row>
      </sheetData>
      <sheetData sheetId="1">
        <row r="11">
          <cell r="C11">
            <v>961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20983</v>
          </cell>
          <cell r="F9">
            <v>24407</v>
          </cell>
          <cell r="G9">
            <v>19317</v>
          </cell>
          <cell r="H9">
            <v>79.099999999999994</v>
          </cell>
          <cell r="I9">
            <v>-5090</v>
          </cell>
          <cell r="N9">
            <v>6222</v>
          </cell>
          <cell r="O9">
            <v>3035</v>
          </cell>
          <cell r="P9">
            <v>48.8</v>
          </cell>
          <cell r="Q9">
            <v>-3187</v>
          </cell>
          <cell r="R9">
            <v>4991</v>
          </cell>
          <cell r="S9">
            <v>2752</v>
          </cell>
          <cell r="T9">
            <v>55.1</v>
          </cell>
          <cell r="U9">
            <v>-2239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39</v>
          </cell>
          <cell r="AD9">
            <v>71</v>
          </cell>
          <cell r="AE9">
            <v>182.05128205128204</v>
          </cell>
          <cell r="AF9">
            <v>32</v>
          </cell>
          <cell r="AQ9">
            <v>1</v>
          </cell>
          <cell r="AR9">
            <v>3</v>
          </cell>
          <cell r="AS9">
            <v>300</v>
          </cell>
          <cell r="AT9">
            <v>2</v>
          </cell>
          <cell r="AU9">
            <v>956</v>
          </cell>
          <cell r="AV9">
            <v>577</v>
          </cell>
          <cell r="AW9">
            <v>60.4</v>
          </cell>
          <cell r="AX9">
            <v>-379</v>
          </cell>
          <cell r="BB9">
            <v>569</v>
          </cell>
          <cell r="BC9">
            <v>393</v>
          </cell>
          <cell r="BD9">
            <v>69.099999999999994</v>
          </cell>
          <cell r="BE9">
            <v>-176</v>
          </cell>
          <cell r="BI9">
            <v>1137</v>
          </cell>
          <cell r="BJ9">
            <v>261</v>
          </cell>
          <cell r="BK9">
            <v>22.955145118733512</v>
          </cell>
          <cell r="BL9">
            <v>-876</v>
          </cell>
          <cell r="BQ9">
            <v>22180</v>
          </cell>
          <cell r="BR9">
            <v>17332</v>
          </cell>
          <cell r="BS9">
            <v>78.099999999999994</v>
          </cell>
          <cell r="BT9">
            <v>-4848</v>
          </cell>
          <cell r="CR9">
            <v>2275</v>
          </cell>
          <cell r="CS9">
            <v>1492</v>
          </cell>
          <cell r="CT9">
            <v>65.599999999999994</v>
          </cell>
          <cell r="CU9">
            <v>-783</v>
          </cell>
          <cell r="CV9">
            <v>8029</v>
          </cell>
          <cell r="CW9">
            <v>4123</v>
          </cell>
          <cell r="CX9">
            <v>51.4</v>
          </cell>
          <cell r="CY9">
            <v>-3906</v>
          </cell>
          <cell r="DK9">
            <v>12408</v>
          </cell>
          <cell r="DN9">
            <v>12845</v>
          </cell>
          <cell r="DO9">
            <v>11588</v>
          </cell>
          <cell r="DP9">
            <v>90.2</v>
          </cell>
          <cell r="DQ9">
            <v>-1257</v>
          </cell>
          <cell r="DR9">
            <v>11051</v>
          </cell>
          <cell r="DS9">
            <v>9847</v>
          </cell>
          <cell r="DT9">
            <v>89.1</v>
          </cell>
          <cell r="DU9">
            <v>-1204</v>
          </cell>
          <cell r="DV9">
            <v>1069</v>
          </cell>
          <cell r="DW9">
            <v>431</v>
          </cell>
          <cell r="DX9">
            <v>40.299999999999997</v>
          </cell>
          <cell r="DY9">
            <v>-638</v>
          </cell>
          <cell r="DZ9">
            <v>7486</v>
          </cell>
          <cell r="EA9">
            <v>9107</v>
          </cell>
          <cell r="EB9">
            <v>121.7</v>
          </cell>
          <cell r="EC9">
            <v>1621</v>
          </cell>
          <cell r="ED9">
            <v>12</v>
          </cell>
          <cell r="EE9">
            <v>27</v>
          </cell>
          <cell r="EF9">
            <v>15</v>
          </cell>
        </row>
        <row r="10">
          <cell r="C10">
            <v>1050</v>
          </cell>
          <cell r="F10">
            <v>1573</v>
          </cell>
          <cell r="G10">
            <v>990</v>
          </cell>
          <cell r="H10">
            <v>62.9</v>
          </cell>
          <cell r="I10">
            <v>-583</v>
          </cell>
          <cell r="N10">
            <v>446</v>
          </cell>
          <cell r="O10">
            <v>230</v>
          </cell>
          <cell r="P10">
            <v>51.6</v>
          </cell>
          <cell r="Q10">
            <v>-216</v>
          </cell>
          <cell r="R10">
            <v>445</v>
          </cell>
          <cell r="S10">
            <v>180</v>
          </cell>
          <cell r="T10">
            <v>40.4</v>
          </cell>
          <cell r="U10">
            <v>-265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1</v>
          </cell>
          <cell r="AE10">
            <v>100</v>
          </cell>
          <cell r="AF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129</v>
          </cell>
          <cell r="AV10">
            <v>55</v>
          </cell>
          <cell r="AW10">
            <v>42.6</v>
          </cell>
          <cell r="AX10">
            <v>-74</v>
          </cell>
          <cell r="BB10">
            <v>103</v>
          </cell>
          <cell r="BC10">
            <v>19</v>
          </cell>
          <cell r="BD10">
            <v>18.399999999999999</v>
          </cell>
          <cell r="BE10">
            <v>-84</v>
          </cell>
          <cell r="BI10">
            <v>76</v>
          </cell>
          <cell r="BJ10">
            <v>29</v>
          </cell>
          <cell r="BK10">
            <v>38.157894736842103</v>
          </cell>
          <cell r="BL10">
            <v>-47</v>
          </cell>
          <cell r="BQ10">
            <v>1481</v>
          </cell>
          <cell r="BR10">
            <v>914</v>
          </cell>
          <cell r="BS10">
            <v>61.7</v>
          </cell>
          <cell r="BT10">
            <v>-567</v>
          </cell>
          <cell r="CR10">
            <v>136</v>
          </cell>
          <cell r="CS10">
            <v>100</v>
          </cell>
          <cell r="CT10">
            <v>73.5</v>
          </cell>
          <cell r="CU10">
            <v>-36</v>
          </cell>
          <cell r="CV10">
            <v>532</v>
          </cell>
          <cell r="CW10">
            <v>259</v>
          </cell>
          <cell r="CX10">
            <v>48.7</v>
          </cell>
          <cell r="CY10">
            <v>-273</v>
          </cell>
          <cell r="DK10">
            <v>520</v>
          </cell>
          <cell r="DN10">
            <v>762</v>
          </cell>
          <cell r="DO10">
            <v>517</v>
          </cell>
          <cell r="DP10">
            <v>67.8</v>
          </cell>
          <cell r="DQ10">
            <v>-245</v>
          </cell>
          <cell r="DR10">
            <v>737</v>
          </cell>
          <cell r="DS10">
            <v>507</v>
          </cell>
          <cell r="DT10">
            <v>68.8</v>
          </cell>
          <cell r="DU10">
            <v>-230</v>
          </cell>
          <cell r="DV10">
            <v>36</v>
          </cell>
          <cell r="DW10">
            <v>13</v>
          </cell>
          <cell r="DX10">
            <v>36.1</v>
          </cell>
          <cell r="DY10">
            <v>-23</v>
          </cell>
          <cell r="DZ10">
            <v>7194</v>
          </cell>
          <cell r="EA10">
            <v>8162</v>
          </cell>
          <cell r="EB10">
            <v>113.5</v>
          </cell>
          <cell r="EC10">
            <v>968</v>
          </cell>
          <cell r="ED10">
            <v>21</v>
          </cell>
          <cell r="EE10">
            <v>40</v>
          </cell>
          <cell r="EF10">
            <v>19</v>
          </cell>
        </row>
        <row r="11">
          <cell r="C11">
            <v>615</v>
          </cell>
          <cell r="F11">
            <v>668</v>
          </cell>
          <cell r="G11">
            <v>601</v>
          </cell>
          <cell r="H11">
            <v>90</v>
          </cell>
          <cell r="I11">
            <v>-67</v>
          </cell>
          <cell r="N11">
            <v>198</v>
          </cell>
          <cell r="O11">
            <v>94</v>
          </cell>
          <cell r="P11">
            <v>47.5</v>
          </cell>
          <cell r="Q11">
            <v>-104</v>
          </cell>
          <cell r="R11">
            <v>132</v>
          </cell>
          <cell r="S11">
            <v>89</v>
          </cell>
          <cell r="T11">
            <v>67.400000000000006</v>
          </cell>
          <cell r="U11">
            <v>-43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14</v>
          </cell>
          <cell r="AV11">
            <v>22</v>
          </cell>
          <cell r="AW11">
            <v>157.1</v>
          </cell>
          <cell r="AX11">
            <v>8</v>
          </cell>
          <cell r="BB11">
            <v>0</v>
          </cell>
          <cell r="BC11">
            <v>14</v>
          </cell>
          <cell r="BD11">
            <v>0</v>
          </cell>
          <cell r="BE11">
            <v>14</v>
          </cell>
          <cell r="BI11">
            <v>44</v>
          </cell>
          <cell r="BJ11">
            <v>26</v>
          </cell>
          <cell r="BK11">
            <v>59.090909090909093</v>
          </cell>
          <cell r="BL11">
            <v>-18</v>
          </cell>
          <cell r="BQ11">
            <v>639</v>
          </cell>
          <cell r="BR11">
            <v>570</v>
          </cell>
          <cell r="BS11">
            <v>89.2</v>
          </cell>
          <cell r="BT11">
            <v>-69</v>
          </cell>
          <cell r="CR11">
            <v>74</v>
          </cell>
          <cell r="CS11">
            <v>49</v>
          </cell>
          <cell r="CT11">
            <v>66.2</v>
          </cell>
          <cell r="CU11">
            <v>-25</v>
          </cell>
          <cell r="CV11">
            <v>207</v>
          </cell>
          <cell r="CW11">
            <v>113</v>
          </cell>
          <cell r="CX11">
            <v>54.6</v>
          </cell>
          <cell r="CY11">
            <v>-94</v>
          </cell>
          <cell r="DK11">
            <v>390</v>
          </cell>
          <cell r="DN11">
            <v>367</v>
          </cell>
          <cell r="DO11">
            <v>384</v>
          </cell>
          <cell r="DP11">
            <v>104.6</v>
          </cell>
          <cell r="DQ11">
            <v>17</v>
          </cell>
          <cell r="DR11">
            <v>350</v>
          </cell>
          <cell r="DS11">
            <v>356</v>
          </cell>
          <cell r="DT11">
            <v>101.7</v>
          </cell>
          <cell r="DU11">
            <v>6</v>
          </cell>
          <cell r="DV11">
            <v>21</v>
          </cell>
          <cell r="DW11">
            <v>9</v>
          </cell>
          <cell r="DX11">
            <v>42.9</v>
          </cell>
          <cell r="DY11">
            <v>-12</v>
          </cell>
          <cell r="DZ11">
            <v>7178</v>
          </cell>
          <cell r="EA11">
            <v>10239</v>
          </cell>
          <cell r="EB11">
            <v>142.6</v>
          </cell>
          <cell r="EC11">
            <v>3061</v>
          </cell>
          <cell r="ED11">
            <v>17</v>
          </cell>
          <cell r="EE11">
            <v>43</v>
          </cell>
          <cell r="EF11">
            <v>26</v>
          </cell>
        </row>
        <row r="12">
          <cell r="C12">
            <v>640</v>
          </cell>
          <cell r="F12">
            <v>594</v>
          </cell>
          <cell r="G12">
            <v>620</v>
          </cell>
          <cell r="H12">
            <v>104.4</v>
          </cell>
          <cell r="I12">
            <v>26</v>
          </cell>
          <cell r="N12">
            <v>131</v>
          </cell>
          <cell r="O12">
            <v>104</v>
          </cell>
          <cell r="P12">
            <v>79.400000000000006</v>
          </cell>
          <cell r="Q12">
            <v>-27</v>
          </cell>
          <cell r="R12">
            <v>105</v>
          </cell>
          <cell r="S12">
            <v>104</v>
          </cell>
          <cell r="T12">
            <v>99</v>
          </cell>
          <cell r="U12">
            <v>-1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24</v>
          </cell>
          <cell r="AV12">
            <v>38</v>
          </cell>
          <cell r="AW12">
            <v>158.30000000000001</v>
          </cell>
          <cell r="AX12">
            <v>14</v>
          </cell>
          <cell r="BB12">
            <v>17</v>
          </cell>
          <cell r="BC12">
            <v>36</v>
          </cell>
          <cell r="BD12">
            <v>211.8</v>
          </cell>
          <cell r="BE12">
            <v>19</v>
          </cell>
          <cell r="BI12">
            <v>38</v>
          </cell>
          <cell r="BJ12">
            <v>5</v>
          </cell>
          <cell r="BK12">
            <v>13.157894736842104</v>
          </cell>
          <cell r="BL12">
            <v>-33</v>
          </cell>
          <cell r="BQ12">
            <v>513</v>
          </cell>
          <cell r="BR12">
            <v>552</v>
          </cell>
          <cell r="BS12">
            <v>107.6</v>
          </cell>
          <cell r="BT12">
            <v>39</v>
          </cell>
          <cell r="CR12">
            <v>46</v>
          </cell>
          <cell r="CS12">
            <v>27</v>
          </cell>
          <cell r="CT12">
            <v>58.7</v>
          </cell>
          <cell r="CU12">
            <v>-19</v>
          </cell>
          <cell r="CV12">
            <v>169</v>
          </cell>
          <cell r="CW12">
            <v>118</v>
          </cell>
          <cell r="CX12">
            <v>69.8</v>
          </cell>
          <cell r="CY12">
            <v>-51</v>
          </cell>
          <cell r="DK12">
            <v>378</v>
          </cell>
          <cell r="DN12">
            <v>361</v>
          </cell>
          <cell r="DO12">
            <v>364</v>
          </cell>
          <cell r="DP12">
            <v>100.8</v>
          </cell>
          <cell r="DQ12">
            <v>3</v>
          </cell>
          <cell r="DR12">
            <v>296</v>
          </cell>
          <cell r="DS12">
            <v>308</v>
          </cell>
          <cell r="DT12">
            <v>104.1</v>
          </cell>
          <cell r="DU12">
            <v>12</v>
          </cell>
          <cell r="DV12">
            <v>15</v>
          </cell>
          <cell r="DW12">
            <v>7</v>
          </cell>
          <cell r="DX12">
            <v>46.7</v>
          </cell>
          <cell r="DY12">
            <v>-8</v>
          </cell>
          <cell r="DZ12">
            <v>5973</v>
          </cell>
          <cell r="EA12">
            <v>10826</v>
          </cell>
          <cell r="EB12">
            <v>181.2</v>
          </cell>
          <cell r="EC12">
            <v>4853</v>
          </cell>
          <cell r="ED12">
            <v>24</v>
          </cell>
          <cell r="EE12">
            <v>52</v>
          </cell>
          <cell r="EF12">
            <v>28</v>
          </cell>
        </row>
        <row r="13">
          <cell r="C13">
            <v>869</v>
          </cell>
          <cell r="F13">
            <v>1100</v>
          </cell>
          <cell r="G13">
            <v>822</v>
          </cell>
          <cell r="H13">
            <v>74.7</v>
          </cell>
          <cell r="I13">
            <v>-278</v>
          </cell>
          <cell r="N13">
            <v>232</v>
          </cell>
          <cell r="O13">
            <v>120</v>
          </cell>
          <cell r="P13">
            <v>51.7</v>
          </cell>
          <cell r="Q13">
            <v>-112</v>
          </cell>
          <cell r="R13">
            <v>193</v>
          </cell>
          <cell r="S13">
            <v>114</v>
          </cell>
          <cell r="T13">
            <v>59.1</v>
          </cell>
          <cell r="U13">
            <v>-79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0</v>
          </cell>
          <cell r="AF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43</v>
          </cell>
          <cell r="AV13">
            <v>7</v>
          </cell>
          <cell r="AW13">
            <v>16.3</v>
          </cell>
          <cell r="AX13">
            <v>-36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35</v>
          </cell>
          <cell r="BJ13">
            <v>10</v>
          </cell>
          <cell r="BK13">
            <v>28.571428571428573</v>
          </cell>
          <cell r="BL13">
            <v>-25</v>
          </cell>
          <cell r="BQ13">
            <v>857</v>
          </cell>
          <cell r="BR13">
            <v>662</v>
          </cell>
          <cell r="BS13">
            <v>77.2</v>
          </cell>
          <cell r="BT13">
            <v>-195</v>
          </cell>
          <cell r="CR13">
            <v>87</v>
          </cell>
          <cell r="CS13">
            <v>58</v>
          </cell>
          <cell r="CT13">
            <v>66.7</v>
          </cell>
          <cell r="CU13">
            <v>-29</v>
          </cell>
          <cell r="CV13">
            <v>286</v>
          </cell>
          <cell r="CW13">
            <v>145</v>
          </cell>
          <cell r="CX13">
            <v>50.7</v>
          </cell>
          <cell r="CY13">
            <v>-141</v>
          </cell>
          <cell r="DK13">
            <v>534</v>
          </cell>
          <cell r="DN13">
            <v>616</v>
          </cell>
          <cell r="DO13">
            <v>501</v>
          </cell>
          <cell r="DP13">
            <v>81.3</v>
          </cell>
          <cell r="DQ13">
            <v>-115</v>
          </cell>
          <cell r="DR13">
            <v>434</v>
          </cell>
          <cell r="DS13">
            <v>338</v>
          </cell>
          <cell r="DT13">
            <v>77.900000000000006</v>
          </cell>
          <cell r="DU13">
            <v>-96</v>
          </cell>
          <cell r="DV13">
            <v>22</v>
          </cell>
          <cell r="DW13">
            <v>12</v>
          </cell>
          <cell r="DX13">
            <v>54.5</v>
          </cell>
          <cell r="DY13">
            <v>-10</v>
          </cell>
          <cell r="DZ13">
            <v>7337</v>
          </cell>
          <cell r="EA13">
            <v>9392</v>
          </cell>
          <cell r="EB13">
            <v>128</v>
          </cell>
          <cell r="EC13">
            <v>2055</v>
          </cell>
          <cell r="ED13">
            <v>28</v>
          </cell>
          <cell r="EE13">
            <v>42</v>
          </cell>
          <cell r="EF13">
            <v>14</v>
          </cell>
        </row>
        <row r="14">
          <cell r="C14">
            <v>644</v>
          </cell>
          <cell r="F14">
            <v>783</v>
          </cell>
          <cell r="G14">
            <v>627</v>
          </cell>
          <cell r="H14">
            <v>80.099999999999994</v>
          </cell>
          <cell r="I14">
            <v>-156</v>
          </cell>
          <cell r="N14">
            <v>227</v>
          </cell>
          <cell r="O14">
            <v>110</v>
          </cell>
          <cell r="P14">
            <v>48.5</v>
          </cell>
          <cell r="Q14">
            <v>-117</v>
          </cell>
          <cell r="R14">
            <v>222</v>
          </cell>
          <cell r="S14">
            <v>105</v>
          </cell>
          <cell r="T14">
            <v>47.3</v>
          </cell>
          <cell r="U14">
            <v>-117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-1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61</v>
          </cell>
          <cell r="AV14">
            <v>28</v>
          </cell>
          <cell r="AW14">
            <v>45.9</v>
          </cell>
          <cell r="AX14">
            <v>-33</v>
          </cell>
          <cell r="BB14">
            <v>60</v>
          </cell>
          <cell r="BC14">
            <v>20</v>
          </cell>
          <cell r="BD14">
            <v>33.299999999999997</v>
          </cell>
          <cell r="BE14">
            <v>-40</v>
          </cell>
          <cell r="BI14">
            <v>61</v>
          </cell>
          <cell r="BJ14">
            <v>6</v>
          </cell>
          <cell r="BK14">
            <v>9.8360655737704921</v>
          </cell>
          <cell r="BL14">
            <v>-55</v>
          </cell>
          <cell r="BQ14">
            <v>769</v>
          </cell>
          <cell r="BR14">
            <v>565</v>
          </cell>
          <cell r="BS14">
            <v>73.5</v>
          </cell>
          <cell r="BT14">
            <v>-204</v>
          </cell>
          <cell r="CR14">
            <v>78</v>
          </cell>
          <cell r="CS14">
            <v>48</v>
          </cell>
          <cell r="CT14">
            <v>61.5</v>
          </cell>
          <cell r="CU14">
            <v>-30</v>
          </cell>
          <cell r="CV14">
            <v>309</v>
          </cell>
          <cell r="CW14">
            <v>132</v>
          </cell>
          <cell r="CX14">
            <v>42.7</v>
          </cell>
          <cell r="CY14">
            <v>-177</v>
          </cell>
          <cell r="DK14">
            <v>375</v>
          </cell>
          <cell r="DN14">
            <v>406</v>
          </cell>
          <cell r="DO14">
            <v>371</v>
          </cell>
          <cell r="DP14">
            <v>91.4</v>
          </cell>
          <cell r="DQ14">
            <v>-35</v>
          </cell>
          <cell r="DR14">
            <v>376</v>
          </cell>
          <cell r="DS14">
            <v>324</v>
          </cell>
          <cell r="DT14">
            <v>86.2</v>
          </cell>
          <cell r="DU14">
            <v>-52</v>
          </cell>
          <cell r="DV14">
            <v>41</v>
          </cell>
          <cell r="DW14">
            <v>28</v>
          </cell>
          <cell r="DX14">
            <v>68.3</v>
          </cell>
          <cell r="DY14">
            <v>-13</v>
          </cell>
          <cell r="DZ14">
            <v>7082</v>
          </cell>
          <cell r="EA14">
            <v>7801</v>
          </cell>
          <cell r="EB14">
            <v>110.2</v>
          </cell>
          <cell r="EC14">
            <v>719</v>
          </cell>
          <cell r="ED14">
            <v>10</v>
          </cell>
          <cell r="EE14">
            <v>13</v>
          </cell>
          <cell r="EF14">
            <v>3</v>
          </cell>
        </row>
        <row r="15">
          <cell r="C15">
            <v>771</v>
          </cell>
          <cell r="F15">
            <v>868</v>
          </cell>
          <cell r="G15">
            <v>764</v>
          </cell>
          <cell r="H15">
            <v>88</v>
          </cell>
          <cell r="I15">
            <v>-104</v>
          </cell>
          <cell r="N15">
            <v>199</v>
          </cell>
          <cell r="O15">
            <v>52</v>
          </cell>
          <cell r="P15">
            <v>26.1</v>
          </cell>
          <cell r="Q15">
            <v>-147</v>
          </cell>
          <cell r="R15">
            <v>139</v>
          </cell>
          <cell r="S15">
            <v>48</v>
          </cell>
          <cell r="T15">
            <v>34.5</v>
          </cell>
          <cell r="U15">
            <v>-91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25</v>
          </cell>
          <cell r="AV15">
            <v>9</v>
          </cell>
          <cell r="AW15">
            <v>36</v>
          </cell>
          <cell r="AX15">
            <v>-16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I15">
            <v>14</v>
          </cell>
          <cell r="BJ15">
            <v>4</v>
          </cell>
          <cell r="BK15">
            <v>28.571428571428569</v>
          </cell>
          <cell r="BL15">
            <v>-10</v>
          </cell>
          <cell r="BQ15">
            <v>749</v>
          </cell>
          <cell r="BR15">
            <v>700</v>
          </cell>
          <cell r="BS15">
            <v>93.5</v>
          </cell>
          <cell r="BT15">
            <v>-49</v>
          </cell>
          <cell r="CR15">
            <v>85</v>
          </cell>
          <cell r="CS15">
            <v>42</v>
          </cell>
          <cell r="CT15">
            <v>49.4</v>
          </cell>
          <cell r="CU15">
            <v>-43</v>
          </cell>
          <cell r="CV15">
            <v>216</v>
          </cell>
          <cell r="CW15">
            <v>88</v>
          </cell>
          <cell r="CX15">
            <v>40.700000000000003</v>
          </cell>
          <cell r="CY15">
            <v>-128</v>
          </cell>
          <cell r="DK15">
            <v>547</v>
          </cell>
          <cell r="DN15">
            <v>514</v>
          </cell>
          <cell r="DO15">
            <v>546</v>
          </cell>
          <cell r="DP15">
            <v>106.2</v>
          </cell>
          <cell r="DQ15">
            <v>32</v>
          </cell>
          <cell r="DR15">
            <v>423</v>
          </cell>
          <cell r="DS15">
            <v>472</v>
          </cell>
          <cell r="DT15">
            <v>111.6</v>
          </cell>
          <cell r="DU15">
            <v>49</v>
          </cell>
          <cell r="DV15">
            <v>17</v>
          </cell>
          <cell r="DW15">
            <v>11</v>
          </cell>
          <cell r="DX15">
            <v>64.7</v>
          </cell>
          <cell r="DY15">
            <v>-6</v>
          </cell>
          <cell r="DZ15">
            <v>7338</v>
          </cell>
          <cell r="EA15">
            <v>8675</v>
          </cell>
          <cell r="EB15">
            <v>118.2</v>
          </cell>
          <cell r="EC15">
            <v>1337</v>
          </cell>
          <cell r="ED15">
            <v>30</v>
          </cell>
          <cell r="EE15">
            <v>50</v>
          </cell>
          <cell r="EF15">
            <v>20</v>
          </cell>
        </row>
        <row r="16">
          <cell r="C16">
            <v>427</v>
          </cell>
          <cell r="F16">
            <v>501</v>
          </cell>
          <cell r="G16">
            <v>426</v>
          </cell>
          <cell r="H16">
            <v>85</v>
          </cell>
          <cell r="I16">
            <v>-75</v>
          </cell>
          <cell r="N16">
            <v>78</v>
          </cell>
          <cell r="O16">
            <v>36</v>
          </cell>
          <cell r="P16">
            <v>46.2</v>
          </cell>
          <cell r="Q16">
            <v>-42</v>
          </cell>
          <cell r="R16">
            <v>76</v>
          </cell>
          <cell r="S16">
            <v>36</v>
          </cell>
          <cell r="T16">
            <v>47.4</v>
          </cell>
          <cell r="U16">
            <v>-40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18</v>
          </cell>
          <cell r="AV16">
            <v>0</v>
          </cell>
          <cell r="AW16">
            <v>0</v>
          </cell>
          <cell r="AX16">
            <v>-18</v>
          </cell>
          <cell r="BB16">
            <v>18</v>
          </cell>
          <cell r="BC16">
            <v>0</v>
          </cell>
          <cell r="BD16">
            <v>0</v>
          </cell>
          <cell r="BE16">
            <v>-18</v>
          </cell>
          <cell r="BI16">
            <v>26</v>
          </cell>
          <cell r="BJ16">
            <v>2</v>
          </cell>
          <cell r="BK16">
            <v>7.6923076923076916</v>
          </cell>
          <cell r="BL16">
            <v>-24</v>
          </cell>
          <cell r="BQ16">
            <v>475</v>
          </cell>
          <cell r="BR16">
            <v>393</v>
          </cell>
          <cell r="BS16">
            <v>82.7</v>
          </cell>
          <cell r="BT16">
            <v>-82</v>
          </cell>
          <cell r="CR16">
            <v>38</v>
          </cell>
          <cell r="CS16">
            <v>25</v>
          </cell>
          <cell r="CT16">
            <v>65.8</v>
          </cell>
          <cell r="CU16">
            <v>-13</v>
          </cell>
          <cell r="CV16">
            <v>92</v>
          </cell>
          <cell r="CW16">
            <v>45</v>
          </cell>
          <cell r="CX16">
            <v>48.9</v>
          </cell>
          <cell r="CY16">
            <v>-47</v>
          </cell>
          <cell r="DK16">
            <v>245</v>
          </cell>
          <cell r="DN16">
            <v>336</v>
          </cell>
          <cell r="DO16">
            <v>244</v>
          </cell>
          <cell r="DP16">
            <v>72.599999999999994</v>
          </cell>
          <cell r="DQ16">
            <v>-92</v>
          </cell>
          <cell r="DR16">
            <v>311</v>
          </cell>
          <cell r="DS16">
            <v>220</v>
          </cell>
          <cell r="DT16">
            <v>70.7</v>
          </cell>
          <cell r="DU16">
            <v>-91</v>
          </cell>
          <cell r="DV16">
            <v>10</v>
          </cell>
          <cell r="DW16">
            <v>4</v>
          </cell>
          <cell r="DX16">
            <v>40</v>
          </cell>
          <cell r="DY16">
            <v>-6</v>
          </cell>
          <cell r="DZ16">
            <v>5700</v>
          </cell>
          <cell r="EA16">
            <v>16625</v>
          </cell>
          <cell r="EB16">
            <v>291.7</v>
          </cell>
          <cell r="EC16">
            <v>10925</v>
          </cell>
          <cell r="ED16">
            <v>34</v>
          </cell>
          <cell r="EE16">
            <v>61</v>
          </cell>
          <cell r="EF16">
            <v>27</v>
          </cell>
        </row>
        <row r="17">
          <cell r="C17">
            <v>691</v>
          </cell>
          <cell r="F17">
            <v>717</v>
          </cell>
          <cell r="G17">
            <v>672</v>
          </cell>
          <cell r="H17">
            <v>93.7</v>
          </cell>
          <cell r="I17">
            <v>-45</v>
          </cell>
          <cell r="N17">
            <v>194</v>
          </cell>
          <cell r="O17">
            <v>80</v>
          </cell>
          <cell r="P17">
            <v>41.2</v>
          </cell>
          <cell r="Q17">
            <v>-114</v>
          </cell>
          <cell r="R17">
            <v>174</v>
          </cell>
          <cell r="S17">
            <v>73</v>
          </cell>
          <cell r="T17">
            <v>42</v>
          </cell>
          <cell r="U17">
            <v>-101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1</v>
          </cell>
          <cell r="AE17">
            <v>100</v>
          </cell>
          <cell r="AF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39</v>
          </cell>
          <cell r="AV17">
            <v>23</v>
          </cell>
          <cell r="AW17">
            <v>59</v>
          </cell>
          <cell r="AX17">
            <v>-16</v>
          </cell>
          <cell r="BB17">
            <v>14</v>
          </cell>
          <cell r="BC17">
            <v>13</v>
          </cell>
          <cell r="BD17">
            <v>92.9</v>
          </cell>
          <cell r="BE17">
            <v>-1</v>
          </cell>
          <cell r="BI17">
            <v>35</v>
          </cell>
          <cell r="BJ17">
            <v>5</v>
          </cell>
          <cell r="BK17">
            <v>14.285714285714286</v>
          </cell>
          <cell r="BL17">
            <v>-30</v>
          </cell>
          <cell r="BQ17">
            <v>616</v>
          </cell>
          <cell r="BR17">
            <v>601</v>
          </cell>
          <cell r="BS17">
            <v>97.6</v>
          </cell>
          <cell r="BT17">
            <v>-15</v>
          </cell>
          <cell r="CR17">
            <v>65</v>
          </cell>
          <cell r="CS17">
            <v>41</v>
          </cell>
          <cell r="CT17">
            <v>63.1</v>
          </cell>
          <cell r="CU17">
            <v>-24</v>
          </cell>
          <cell r="CV17">
            <v>252</v>
          </cell>
          <cell r="CW17">
            <v>124</v>
          </cell>
          <cell r="CX17">
            <v>49.2</v>
          </cell>
          <cell r="CY17">
            <v>-128</v>
          </cell>
          <cell r="DK17">
            <v>458</v>
          </cell>
          <cell r="DN17">
            <v>354</v>
          </cell>
          <cell r="DO17">
            <v>456</v>
          </cell>
          <cell r="DP17">
            <v>128.80000000000001</v>
          </cell>
          <cell r="DQ17">
            <v>102</v>
          </cell>
          <cell r="DR17">
            <v>299</v>
          </cell>
          <cell r="DS17">
            <v>379</v>
          </cell>
          <cell r="DT17">
            <v>126.8</v>
          </cell>
          <cell r="DU17">
            <v>80</v>
          </cell>
          <cell r="DV17">
            <v>26</v>
          </cell>
          <cell r="DW17">
            <v>14</v>
          </cell>
          <cell r="DX17">
            <v>53.8</v>
          </cell>
          <cell r="DY17">
            <v>-12</v>
          </cell>
          <cell r="DZ17">
            <v>6746</v>
          </cell>
          <cell r="EA17">
            <v>10066</v>
          </cell>
          <cell r="EB17">
            <v>149.19999999999999</v>
          </cell>
          <cell r="EC17">
            <v>3320</v>
          </cell>
          <cell r="ED17">
            <v>14</v>
          </cell>
          <cell r="EE17">
            <v>33</v>
          </cell>
          <cell r="EF17">
            <v>19</v>
          </cell>
        </row>
        <row r="18">
          <cell r="C18">
            <v>496</v>
          </cell>
          <cell r="F18">
            <v>485</v>
          </cell>
          <cell r="G18">
            <v>454</v>
          </cell>
          <cell r="H18">
            <v>93.6</v>
          </cell>
          <cell r="I18">
            <v>-31</v>
          </cell>
          <cell r="N18">
            <v>117</v>
          </cell>
          <cell r="O18">
            <v>96</v>
          </cell>
          <cell r="P18">
            <v>82.1</v>
          </cell>
          <cell r="Q18">
            <v>-21</v>
          </cell>
          <cell r="R18">
            <v>105</v>
          </cell>
          <cell r="S18">
            <v>91</v>
          </cell>
          <cell r="T18">
            <v>86.7</v>
          </cell>
          <cell r="U18">
            <v>-14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0</v>
          </cell>
          <cell r="AF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24</v>
          </cell>
          <cell r="AV18">
            <v>31</v>
          </cell>
          <cell r="AW18">
            <v>129.19999999999999</v>
          </cell>
          <cell r="AX18">
            <v>7</v>
          </cell>
          <cell r="BB18">
            <v>21</v>
          </cell>
          <cell r="BC18">
            <v>28</v>
          </cell>
          <cell r="BD18">
            <v>133.30000000000001</v>
          </cell>
          <cell r="BE18">
            <v>7</v>
          </cell>
          <cell r="BI18">
            <v>53</v>
          </cell>
          <cell r="BJ18">
            <v>6</v>
          </cell>
          <cell r="BK18">
            <v>11.320754716981131</v>
          </cell>
          <cell r="BL18">
            <v>-47</v>
          </cell>
          <cell r="BQ18">
            <v>458</v>
          </cell>
          <cell r="BR18">
            <v>437</v>
          </cell>
          <cell r="BS18">
            <v>95.4</v>
          </cell>
          <cell r="BT18">
            <v>-21</v>
          </cell>
          <cell r="CR18">
            <v>53</v>
          </cell>
          <cell r="CS18">
            <v>33</v>
          </cell>
          <cell r="CT18">
            <v>62.3</v>
          </cell>
          <cell r="CU18">
            <v>-20</v>
          </cell>
          <cell r="CV18">
            <v>156</v>
          </cell>
          <cell r="CW18">
            <v>96</v>
          </cell>
          <cell r="CX18">
            <v>61.5</v>
          </cell>
          <cell r="CY18">
            <v>-60</v>
          </cell>
          <cell r="DK18">
            <v>303</v>
          </cell>
          <cell r="DN18">
            <v>250</v>
          </cell>
          <cell r="DO18">
            <v>270</v>
          </cell>
          <cell r="DP18">
            <v>108</v>
          </cell>
          <cell r="DQ18">
            <v>20</v>
          </cell>
          <cell r="DR18">
            <v>234</v>
          </cell>
          <cell r="DS18">
            <v>232</v>
          </cell>
          <cell r="DT18">
            <v>99.1</v>
          </cell>
          <cell r="DU18">
            <v>-2</v>
          </cell>
          <cell r="DV18">
            <v>15</v>
          </cell>
          <cell r="DW18">
            <v>11</v>
          </cell>
          <cell r="DX18">
            <v>73.3</v>
          </cell>
          <cell r="DY18">
            <v>-4</v>
          </cell>
          <cell r="DZ18">
            <v>6913</v>
          </cell>
          <cell r="EA18">
            <v>7955</v>
          </cell>
          <cell r="EB18">
            <v>115.1</v>
          </cell>
          <cell r="EC18">
            <v>1042</v>
          </cell>
          <cell r="ED18">
            <v>17</v>
          </cell>
          <cell r="EE18">
            <v>25</v>
          </cell>
          <cell r="EF18">
            <v>8</v>
          </cell>
        </row>
        <row r="19">
          <cell r="C19">
            <v>870</v>
          </cell>
          <cell r="F19">
            <v>969</v>
          </cell>
          <cell r="G19">
            <v>846</v>
          </cell>
          <cell r="H19">
            <v>87.3</v>
          </cell>
          <cell r="I19">
            <v>-123</v>
          </cell>
          <cell r="N19">
            <v>288</v>
          </cell>
          <cell r="O19">
            <v>105</v>
          </cell>
          <cell r="P19">
            <v>36.5</v>
          </cell>
          <cell r="Q19">
            <v>-183</v>
          </cell>
          <cell r="R19">
            <v>221</v>
          </cell>
          <cell r="S19">
            <v>97</v>
          </cell>
          <cell r="T19">
            <v>43.9</v>
          </cell>
          <cell r="U19">
            <v>-124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39</v>
          </cell>
          <cell r="AV19">
            <v>46</v>
          </cell>
          <cell r="AW19">
            <v>117.9</v>
          </cell>
          <cell r="AX19">
            <v>7</v>
          </cell>
          <cell r="BB19">
            <v>37</v>
          </cell>
          <cell r="BC19">
            <v>43</v>
          </cell>
          <cell r="BD19">
            <v>116.2</v>
          </cell>
          <cell r="BE19">
            <v>6</v>
          </cell>
          <cell r="BI19">
            <v>17</v>
          </cell>
          <cell r="BJ19">
            <v>10</v>
          </cell>
          <cell r="BK19">
            <v>58.823529411764703</v>
          </cell>
          <cell r="BL19">
            <v>-7</v>
          </cell>
          <cell r="BQ19">
            <v>903</v>
          </cell>
          <cell r="BR19">
            <v>798</v>
          </cell>
          <cell r="BS19">
            <v>88.4</v>
          </cell>
          <cell r="BT19">
            <v>-105</v>
          </cell>
          <cell r="CR19">
            <v>86</v>
          </cell>
          <cell r="CS19">
            <v>43</v>
          </cell>
          <cell r="CT19">
            <v>50</v>
          </cell>
          <cell r="CU19">
            <v>-43</v>
          </cell>
          <cell r="CV19">
            <v>315</v>
          </cell>
          <cell r="CW19">
            <v>113</v>
          </cell>
          <cell r="CX19">
            <v>35.9</v>
          </cell>
          <cell r="CY19">
            <v>-202</v>
          </cell>
          <cell r="DK19">
            <v>546</v>
          </cell>
          <cell r="DN19">
            <v>501</v>
          </cell>
          <cell r="DO19">
            <v>541</v>
          </cell>
          <cell r="DP19">
            <v>108</v>
          </cell>
          <cell r="DQ19">
            <v>40</v>
          </cell>
          <cell r="DR19">
            <v>459</v>
          </cell>
          <cell r="DS19">
            <v>481</v>
          </cell>
          <cell r="DT19">
            <v>104.8</v>
          </cell>
          <cell r="DU19">
            <v>22</v>
          </cell>
          <cell r="DV19">
            <v>19</v>
          </cell>
          <cell r="DW19">
            <v>7</v>
          </cell>
          <cell r="DX19">
            <v>36.799999999999997</v>
          </cell>
          <cell r="DY19">
            <v>-12</v>
          </cell>
          <cell r="DZ19">
            <v>7839</v>
          </cell>
          <cell r="EA19">
            <v>7014</v>
          </cell>
          <cell r="EB19">
            <v>89.5</v>
          </cell>
          <cell r="EC19">
            <v>-825</v>
          </cell>
          <cell r="ED19">
            <v>26</v>
          </cell>
          <cell r="EE19">
            <v>77</v>
          </cell>
          <cell r="EF19">
            <v>51</v>
          </cell>
        </row>
        <row r="20">
          <cell r="C20">
            <v>744</v>
          </cell>
          <cell r="F20">
            <v>809</v>
          </cell>
          <cell r="G20">
            <v>721</v>
          </cell>
          <cell r="H20">
            <v>89.1</v>
          </cell>
          <cell r="I20">
            <v>-88</v>
          </cell>
          <cell r="N20">
            <v>178</v>
          </cell>
          <cell r="O20">
            <v>76</v>
          </cell>
          <cell r="P20">
            <v>42.7</v>
          </cell>
          <cell r="Q20">
            <v>-102</v>
          </cell>
          <cell r="R20">
            <v>159</v>
          </cell>
          <cell r="S20">
            <v>72</v>
          </cell>
          <cell r="T20">
            <v>45.3</v>
          </cell>
          <cell r="U20">
            <v>-87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0</v>
          </cell>
          <cell r="AE20">
            <v>0</v>
          </cell>
          <cell r="AF20">
            <v>-2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13</v>
          </cell>
          <cell r="AV20">
            <v>3</v>
          </cell>
          <cell r="AW20">
            <v>23.1</v>
          </cell>
          <cell r="AX20">
            <v>-10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26</v>
          </cell>
          <cell r="BJ20">
            <v>2</v>
          </cell>
          <cell r="BK20">
            <v>7.6923076923076916</v>
          </cell>
          <cell r="BL20">
            <v>-24</v>
          </cell>
          <cell r="BQ20">
            <v>690</v>
          </cell>
          <cell r="BR20">
            <v>638</v>
          </cell>
          <cell r="BS20">
            <v>92.5</v>
          </cell>
          <cell r="BT20">
            <v>-52</v>
          </cell>
          <cell r="CR20">
            <v>69</v>
          </cell>
          <cell r="CS20">
            <v>46</v>
          </cell>
          <cell r="CT20">
            <v>66.7</v>
          </cell>
          <cell r="CU20">
            <v>-23</v>
          </cell>
          <cell r="CV20">
            <v>194</v>
          </cell>
          <cell r="CW20">
            <v>85</v>
          </cell>
          <cell r="CX20">
            <v>43.8</v>
          </cell>
          <cell r="CY20">
            <v>-109</v>
          </cell>
          <cell r="DK20">
            <v>524</v>
          </cell>
          <cell r="DN20">
            <v>476</v>
          </cell>
          <cell r="DO20">
            <v>506</v>
          </cell>
          <cell r="DP20">
            <v>106.3</v>
          </cell>
          <cell r="DQ20">
            <v>30</v>
          </cell>
          <cell r="DR20">
            <v>388</v>
          </cell>
          <cell r="DS20">
            <v>414</v>
          </cell>
          <cell r="DT20">
            <v>106.7</v>
          </cell>
          <cell r="DU20">
            <v>26</v>
          </cell>
          <cell r="DV20">
            <v>20</v>
          </cell>
          <cell r="DW20">
            <v>6</v>
          </cell>
          <cell r="DX20">
            <v>30</v>
          </cell>
          <cell r="DY20">
            <v>-14</v>
          </cell>
          <cell r="DZ20">
            <v>6058</v>
          </cell>
          <cell r="EA20">
            <v>6917</v>
          </cell>
          <cell r="EB20">
            <v>114.2</v>
          </cell>
          <cell r="EC20">
            <v>859</v>
          </cell>
          <cell r="ED20">
            <v>24</v>
          </cell>
          <cell r="EE20">
            <v>84</v>
          </cell>
          <cell r="EF20">
            <v>60</v>
          </cell>
        </row>
        <row r="21">
          <cell r="C21">
            <v>1166</v>
          </cell>
          <cell r="F21">
            <v>1482</v>
          </cell>
          <cell r="G21">
            <v>1143</v>
          </cell>
          <cell r="H21">
            <v>77.099999999999994</v>
          </cell>
          <cell r="I21">
            <v>-339</v>
          </cell>
          <cell r="N21">
            <v>574</v>
          </cell>
          <cell r="O21">
            <v>356</v>
          </cell>
          <cell r="P21">
            <v>62</v>
          </cell>
          <cell r="Q21">
            <v>-218</v>
          </cell>
          <cell r="R21">
            <v>501</v>
          </cell>
          <cell r="S21">
            <v>345</v>
          </cell>
          <cell r="T21">
            <v>68.900000000000006</v>
          </cell>
          <cell r="U21">
            <v>-156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150</v>
          </cell>
          <cell r="AF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93</v>
          </cell>
          <cell r="AV21">
            <v>40</v>
          </cell>
          <cell r="AW21">
            <v>43</v>
          </cell>
          <cell r="AX21">
            <v>-53</v>
          </cell>
          <cell r="BB21">
            <v>93</v>
          </cell>
          <cell r="BC21">
            <v>40</v>
          </cell>
          <cell r="BD21">
            <v>43</v>
          </cell>
          <cell r="BE21">
            <v>-53</v>
          </cell>
          <cell r="BI21">
            <v>130</v>
          </cell>
          <cell r="BJ21">
            <v>19</v>
          </cell>
          <cell r="BK21">
            <v>14.615384615384615</v>
          </cell>
          <cell r="BL21">
            <v>-111</v>
          </cell>
          <cell r="BQ21">
            <v>1437</v>
          </cell>
          <cell r="BR21">
            <v>1097</v>
          </cell>
          <cell r="BS21">
            <v>76.3</v>
          </cell>
          <cell r="BT21">
            <v>-340</v>
          </cell>
          <cell r="CR21">
            <v>76</v>
          </cell>
          <cell r="CS21">
            <v>62</v>
          </cell>
          <cell r="CT21">
            <v>81.599999999999994</v>
          </cell>
          <cell r="CU21">
            <v>-14</v>
          </cell>
          <cell r="CV21">
            <v>599</v>
          </cell>
          <cell r="CW21">
            <v>321</v>
          </cell>
          <cell r="CX21">
            <v>53.6</v>
          </cell>
          <cell r="CY21">
            <v>-278</v>
          </cell>
          <cell r="DK21">
            <v>517</v>
          </cell>
          <cell r="DN21">
            <v>657</v>
          </cell>
          <cell r="DO21">
            <v>515</v>
          </cell>
          <cell r="DP21">
            <v>78.400000000000006</v>
          </cell>
          <cell r="DQ21">
            <v>-142</v>
          </cell>
          <cell r="DR21">
            <v>607</v>
          </cell>
          <cell r="DS21">
            <v>480</v>
          </cell>
          <cell r="DT21">
            <v>79.099999999999994</v>
          </cell>
          <cell r="DU21">
            <v>-127</v>
          </cell>
          <cell r="DV21">
            <v>41</v>
          </cell>
          <cell r="DW21">
            <v>19</v>
          </cell>
          <cell r="DX21">
            <v>46.3</v>
          </cell>
          <cell r="DY21">
            <v>-22</v>
          </cell>
          <cell r="DZ21">
            <v>7408</v>
          </cell>
          <cell r="EA21">
            <v>14892</v>
          </cell>
          <cell r="EB21">
            <v>201</v>
          </cell>
          <cell r="EC21">
            <v>7484</v>
          </cell>
          <cell r="ED21">
            <v>16</v>
          </cell>
          <cell r="EE21">
            <v>27</v>
          </cell>
          <cell r="EF21">
            <v>11</v>
          </cell>
        </row>
        <row r="22">
          <cell r="C22">
            <v>378</v>
          </cell>
          <cell r="F22">
            <v>476</v>
          </cell>
          <cell r="G22">
            <v>317</v>
          </cell>
          <cell r="H22">
            <v>66.599999999999994</v>
          </cell>
          <cell r="I22">
            <v>-159</v>
          </cell>
          <cell r="N22">
            <v>165</v>
          </cell>
          <cell r="O22">
            <v>76</v>
          </cell>
          <cell r="P22">
            <v>46.1</v>
          </cell>
          <cell r="Q22">
            <v>-89</v>
          </cell>
          <cell r="R22">
            <v>155</v>
          </cell>
          <cell r="S22">
            <v>67</v>
          </cell>
          <cell r="T22">
            <v>43.2</v>
          </cell>
          <cell r="U22">
            <v>-88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5</v>
          </cell>
          <cell r="AE22">
            <v>500</v>
          </cell>
          <cell r="AF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20</v>
          </cell>
          <cell r="AV22">
            <v>25</v>
          </cell>
          <cell r="AW22">
            <v>125</v>
          </cell>
          <cell r="AX22">
            <v>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108</v>
          </cell>
          <cell r="BJ22">
            <v>2</v>
          </cell>
          <cell r="BK22">
            <v>1.8518518518518516</v>
          </cell>
          <cell r="BL22">
            <v>-106</v>
          </cell>
          <cell r="BQ22">
            <v>398</v>
          </cell>
          <cell r="BR22">
            <v>281</v>
          </cell>
          <cell r="BS22">
            <v>70.599999999999994</v>
          </cell>
          <cell r="BT22">
            <v>-117</v>
          </cell>
          <cell r="CR22">
            <v>61</v>
          </cell>
          <cell r="CS22">
            <v>37</v>
          </cell>
          <cell r="CT22">
            <v>60.7</v>
          </cell>
          <cell r="CU22">
            <v>-24</v>
          </cell>
          <cell r="CV22">
            <v>177</v>
          </cell>
          <cell r="CW22">
            <v>89</v>
          </cell>
          <cell r="CX22">
            <v>50.3</v>
          </cell>
          <cell r="CY22">
            <v>-88</v>
          </cell>
          <cell r="DK22">
            <v>231</v>
          </cell>
          <cell r="DN22">
            <v>229</v>
          </cell>
          <cell r="DO22">
            <v>197</v>
          </cell>
          <cell r="DP22">
            <v>86</v>
          </cell>
          <cell r="DQ22">
            <v>-32</v>
          </cell>
          <cell r="DR22">
            <v>194</v>
          </cell>
          <cell r="DS22">
            <v>151</v>
          </cell>
          <cell r="DT22">
            <v>77.8</v>
          </cell>
          <cell r="DU22">
            <v>-43</v>
          </cell>
          <cell r="DV22">
            <v>9</v>
          </cell>
          <cell r="DW22">
            <v>11</v>
          </cell>
          <cell r="DX22">
            <v>122.2</v>
          </cell>
          <cell r="DY22">
            <v>2</v>
          </cell>
          <cell r="DZ22">
            <v>7278</v>
          </cell>
          <cell r="EA22">
            <v>6918</v>
          </cell>
          <cell r="EB22">
            <v>95.1</v>
          </cell>
          <cell r="EC22">
            <v>-360</v>
          </cell>
          <cell r="ED22">
            <v>25</v>
          </cell>
          <cell r="EE22">
            <v>18</v>
          </cell>
          <cell r="EF22">
            <v>-7</v>
          </cell>
        </row>
        <row r="23">
          <cell r="C23">
            <v>531</v>
          </cell>
          <cell r="F23">
            <v>653</v>
          </cell>
          <cell r="G23">
            <v>465</v>
          </cell>
          <cell r="H23">
            <v>71.2</v>
          </cell>
          <cell r="I23">
            <v>-188</v>
          </cell>
          <cell r="N23">
            <v>198</v>
          </cell>
          <cell r="O23">
            <v>105</v>
          </cell>
          <cell r="P23">
            <v>53</v>
          </cell>
          <cell r="Q23">
            <v>-93</v>
          </cell>
          <cell r="R23">
            <v>169</v>
          </cell>
          <cell r="S23">
            <v>94</v>
          </cell>
          <cell r="T23">
            <v>55.6</v>
          </cell>
          <cell r="U23">
            <v>-75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</v>
          </cell>
          <cell r="AE23">
            <v>0</v>
          </cell>
          <cell r="AF23">
            <v>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23</v>
          </cell>
          <cell r="AV23">
            <v>5</v>
          </cell>
          <cell r="AW23">
            <v>21.7</v>
          </cell>
          <cell r="AX23">
            <v>-18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43</v>
          </cell>
          <cell r="BJ23">
            <v>11</v>
          </cell>
          <cell r="BK23">
            <v>25.581395348837209</v>
          </cell>
          <cell r="BL23">
            <v>-32</v>
          </cell>
          <cell r="BQ23">
            <v>590</v>
          </cell>
          <cell r="BR23">
            <v>418</v>
          </cell>
          <cell r="BS23">
            <v>70.8</v>
          </cell>
          <cell r="BT23">
            <v>-172</v>
          </cell>
          <cell r="CR23">
            <v>66</v>
          </cell>
          <cell r="CS23">
            <v>49</v>
          </cell>
          <cell r="CT23">
            <v>74.2</v>
          </cell>
          <cell r="CU23">
            <v>-17</v>
          </cell>
          <cell r="CV23">
            <v>184</v>
          </cell>
          <cell r="CW23">
            <v>101</v>
          </cell>
          <cell r="CX23">
            <v>54.9</v>
          </cell>
          <cell r="CY23">
            <v>-83</v>
          </cell>
          <cell r="DK23">
            <v>309</v>
          </cell>
          <cell r="DN23">
            <v>325</v>
          </cell>
          <cell r="DO23">
            <v>263</v>
          </cell>
          <cell r="DP23">
            <v>80.900000000000006</v>
          </cell>
          <cell r="DQ23">
            <v>-62</v>
          </cell>
          <cell r="DR23">
            <v>288</v>
          </cell>
          <cell r="DS23">
            <v>230</v>
          </cell>
          <cell r="DT23">
            <v>79.900000000000006</v>
          </cell>
          <cell r="DU23">
            <v>-58</v>
          </cell>
          <cell r="DV23">
            <v>12</v>
          </cell>
          <cell r="DW23">
            <v>8</v>
          </cell>
          <cell r="DX23">
            <v>66.7</v>
          </cell>
          <cell r="DY23">
            <v>-4</v>
          </cell>
          <cell r="DZ23">
            <v>6385</v>
          </cell>
          <cell r="EA23">
            <v>6738</v>
          </cell>
          <cell r="EB23">
            <v>105.5</v>
          </cell>
          <cell r="EC23">
            <v>353</v>
          </cell>
          <cell r="ED23">
            <v>27</v>
          </cell>
          <cell r="EE23">
            <v>33</v>
          </cell>
          <cell r="EF23">
            <v>6</v>
          </cell>
        </row>
        <row r="24">
          <cell r="C24">
            <v>585</v>
          </cell>
          <cell r="F24">
            <v>709</v>
          </cell>
          <cell r="G24">
            <v>552</v>
          </cell>
          <cell r="H24">
            <v>77.900000000000006</v>
          </cell>
          <cell r="I24">
            <v>-157</v>
          </cell>
          <cell r="N24">
            <v>181</v>
          </cell>
          <cell r="O24">
            <v>88</v>
          </cell>
          <cell r="P24">
            <v>48.6</v>
          </cell>
          <cell r="Q24">
            <v>-93</v>
          </cell>
          <cell r="R24">
            <v>158</v>
          </cell>
          <cell r="S24">
            <v>86</v>
          </cell>
          <cell r="T24">
            <v>54.4</v>
          </cell>
          <cell r="U24">
            <v>-72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3</v>
          </cell>
          <cell r="AE24">
            <v>60</v>
          </cell>
          <cell r="AF24">
            <v>-2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29</v>
          </cell>
          <cell r="AV24">
            <v>2</v>
          </cell>
          <cell r="AW24">
            <v>6.9</v>
          </cell>
          <cell r="AX24">
            <v>-27</v>
          </cell>
          <cell r="BB24">
            <v>20</v>
          </cell>
          <cell r="BC24">
            <v>0</v>
          </cell>
          <cell r="BD24">
            <v>0</v>
          </cell>
          <cell r="BE24">
            <v>-20</v>
          </cell>
          <cell r="BI24">
            <v>17</v>
          </cell>
          <cell r="BJ24">
            <v>5</v>
          </cell>
          <cell r="BK24">
            <v>29.411764705882351</v>
          </cell>
          <cell r="BL24">
            <v>-12</v>
          </cell>
          <cell r="BQ24">
            <v>642</v>
          </cell>
          <cell r="BR24">
            <v>526</v>
          </cell>
          <cell r="BS24">
            <v>81.900000000000006</v>
          </cell>
          <cell r="BT24">
            <v>-116</v>
          </cell>
          <cell r="CR24">
            <v>54</v>
          </cell>
          <cell r="CS24">
            <v>38</v>
          </cell>
          <cell r="CT24">
            <v>70.400000000000006</v>
          </cell>
          <cell r="CU24">
            <v>-16</v>
          </cell>
          <cell r="CV24">
            <v>188</v>
          </cell>
          <cell r="CW24">
            <v>72</v>
          </cell>
          <cell r="CX24">
            <v>38.299999999999997</v>
          </cell>
          <cell r="CY24">
            <v>-116</v>
          </cell>
          <cell r="DK24">
            <v>406</v>
          </cell>
          <cell r="DN24">
            <v>381</v>
          </cell>
          <cell r="DO24">
            <v>380</v>
          </cell>
          <cell r="DP24">
            <v>99.7</v>
          </cell>
          <cell r="DQ24">
            <v>-1</v>
          </cell>
          <cell r="DR24">
            <v>341</v>
          </cell>
          <cell r="DS24">
            <v>324</v>
          </cell>
          <cell r="DT24">
            <v>95</v>
          </cell>
          <cell r="DU24">
            <v>-17</v>
          </cell>
          <cell r="DV24">
            <v>26</v>
          </cell>
          <cell r="DW24">
            <v>9</v>
          </cell>
          <cell r="DX24">
            <v>34.6</v>
          </cell>
          <cell r="DY24">
            <v>-17</v>
          </cell>
          <cell r="DZ24">
            <v>6173</v>
          </cell>
          <cell r="EA24">
            <v>11114</v>
          </cell>
          <cell r="EB24">
            <v>180</v>
          </cell>
          <cell r="EC24">
            <v>4941</v>
          </cell>
          <cell r="ED24">
            <v>15</v>
          </cell>
          <cell r="EE24">
            <v>42</v>
          </cell>
          <cell r="EF24">
            <v>27</v>
          </cell>
        </row>
        <row r="25">
          <cell r="C25">
            <v>736</v>
          </cell>
          <cell r="F25">
            <v>803</v>
          </cell>
          <cell r="G25">
            <v>734</v>
          </cell>
          <cell r="H25">
            <v>91.4</v>
          </cell>
          <cell r="I25">
            <v>-69</v>
          </cell>
          <cell r="N25">
            <v>132</v>
          </cell>
          <cell r="O25">
            <v>89</v>
          </cell>
          <cell r="P25">
            <v>67.400000000000006</v>
          </cell>
          <cell r="Q25">
            <v>-43</v>
          </cell>
          <cell r="R25">
            <v>129</v>
          </cell>
          <cell r="S25">
            <v>89</v>
          </cell>
          <cell r="T25">
            <v>69</v>
          </cell>
          <cell r="U25">
            <v>-40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18</v>
          </cell>
          <cell r="AV25">
            <v>0</v>
          </cell>
          <cell r="AW25">
            <v>0</v>
          </cell>
          <cell r="AX25">
            <v>-18</v>
          </cell>
          <cell r="BB25">
            <v>17</v>
          </cell>
          <cell r="BC25">
            <v>0</v>
          </cell>
          <cell r="BD25">
            <v>0</v>
          </cell>
          <cell r="BE25">
            <v>-17</v>
          </cell>
          <cell r="BI25">
            <v>22</v>
          </cell>
          <cell r="BJ25">
            <v>4</v>
          </cell>
          <cell r="BK25">
            <v>18.181818181818183</v>
          </cell>
          <cell r="BL25">
            <v>-18</v>
          </cell>
          <cell r="BQ25">
            <v>691</v>
          </cell>
          <cell r="BR25">
            <v>601</v>
          </cell>
          <cell r="BS25">
            <v>87</v>
          </cell>
          <cell r="BT25">
            <v>-90</v>
          </cell>
          <cell r="CR25">
            <v>36</v>
          </cell>
          <cell r="CS25">
            <v>27</v>
          </cell>
          <cell r="CT25">
            <v>75</v>
          </cell>
          <cell r="CU25">
            <v>-9</v>
          </cell>
          <cell r="CV25">
            <v>142</v>
          </cell>
          <cell r="CW25">
            <v>88</v>
          </cell>
          <cell r="CX25">
            <v>62</v>
          </cell>
          <cell r="CY25">
            <v>-54</v>
          </cell>
          <cell r="DK25">
            <v>462</v>
          </cell>
          <cell r="DN25">
            <v>514</v>
          </cell>
          <cell r="DO25">
            <v>460</v>
          </cell>
          <cell r="DP25">
            <v>89.5</v>
          </cell>
          <cell r="DQ25">
            <v>-54</v>
          </cell>
          <cell r="DR25">
            <v>399</v>
          </cell>
          <cell r="DS25">
            <v>312</v>
          </cell>
          <cell r="DT25">
            <v>78.2</v>
          </cell>
          <cell r="DU25">
            <v>-87</v>
          </cell>
          <cell r="DV25">
            <v>15</v>
          </cell>
          <cell r="DW25">
            <v>5</v>
          </cell>
          <cell r="DX25">
            <v>33.299999999999997</v>
          </cell>
          <cell r="DY25">
            <v>-10</v>
          </cell>
          <cell r="DZ25">
            <v>6860</v>
          </cell>
          <cell r="EA25">
            <v>7700</v>
          </cell>
          <cell r="EB25">
            <v>112.2</v>
          </cell>
          <cell r="EC25">
            <v>840</v>
          </cell>
          <cell r="ED25">
            <v>34</v>
          </cell>
          <cell r="EE25">
            <v>92</v>
          </cell>
          <cell r="EF25">
            <v>58</v>
          </cell>
        </row>
        <row r="26">
          <cell r="C26">
            <v>586</v>
          </cell>
          <cell r="F26">
            <v>657</v>
          </cell>
          <cell r="G26">
            <v>579</v>
          </cell>
          <cell r="H26">
            <v>88.1</v>
          </cell>
          <cell r="I26">
            <v>-78</v>
          </cell>
          <cell r="N26">
            <v>169</v>
          </cell>
          <cell r="O26">
            <v>99</v>
          </cell>
          <cell r="P26">
            <v>58.6</v>
          </cell>
          <cell r="Q26">
            <v>-70</v>
          </cell>
          <cell r="R26">
            <v>146</v>
          </cell>
          <cell r="S26">
            <v>94</v>
          </cell>
          <cell r="T26">
            <v>64.400000000000006</v>
          </cell>
          <cell r="U26">
            <v>-52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0</v>
          </cell>
          <cell r="AE26">
            <v>0</v>
          </cell>
          <cell r="AF26">
            <v>-5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16</v>
          </cell>
          <cell r="AV26">
            <v>40</v>
          </cell>
          <cell r="AW26">
            <v>250</v>
          </cell>
          <cell r="AX26">
            <v>24</v>
          </cell>
          <cell r="BB26">
            <v>16</v>
          </cell>
          <cell r="BC26">
            <v>40</v>
          </cell>
          <cell r="BD26">
            <v>250</v>
          </cell>
          <cell r="BE26">
            <v>24</v>
          </cell>
          <cell r="BI26">
            <v>37</v>
          </cell>
          <cell r="BJ26">
            <v>2</v>
          </cell>
          <cell r="BK26">
            <v>5.4054054054054053</v>
          </cell>
          <cell r="BL26">
            <v>-35</v>
          </cell>
          <cell r="BQ26">
            <v>598</v>
          </cell>
          <cell r="BR26">
            <v>520</v>
          </cell>
          <cell r="BS26">
            <v>87</v>
          </cell>
          <cell r="BT26">
            <v>-78</v>
          </cell>
          <cell r="CR26">
            <v>48</v>
          </cell>
          <cell r="CS26">
            <v>29</v>
          </cell>
          <cell r="CT26">
            <v>60.4</v>
          </cell>
          <cell r="CU26">
            <v>-19</v>
          </cell>
          <cell r="CV26">
            <v>180</v>
          </cell>
          <cell r="CW26">
            <v>109</v>
          </cell>
          <cell r="CX26">
            <v>60.6</v>
          </cell>
          <cell r="CY26">
            <v>-71</v>
          </cell>
          <cell r="DK26">
            <v>360</v>
          </cell>
          <cell r="DN26">
            <v>397</v>
          </cell>
          <cell r="DO26">
            <v>360</v>
          </cell>
          <cell r="DP26">
            <v>90.7</v>
          </cell>
          <cell r="DQ26">
            <v>-37</v>
          </cell>
          <cell r="DR26">
            <v>347</v>
          </cell>
          <cell r="DS26">
            <v>299</v>
          </cell>
          <cell r="DT26">
            <v>86.2</v>
          </cell>
          <cell r="DU26">
            <v>-48</v>
          </cell>
          <cell r="DV26">
            <v>13</v>
          </cell>
          <cell r="DW26">
            <v>6</v>
          </cell>
          <cell r="DX26">
            <v>46.2</v>
          </cell>
          <cell r="DY26">
            <v>-7</v>
          </cell>
          <cell r="DZ26">
            <v>6685</v>
          </cell>
          <cell r="EA26">
            <v>7583</v>
          </cell>
          <cell r="EB26">
            <v>113.4</v>
          </cell>
          <cell r="EC26">
            <v>898</v>
          </cell>
          <cell r="ED26">
            <v>31</v>
          </cell>
          <cell r="EE26">
            <v>60</v>
          </cell>
          <cell r="EF26">
            <v>29</v>
          </cell>
        </row>
        <row r="27">
          <cell r="C27">
            <v>466</v>
          </cell>
          <cell r="F27">
            <v>921</v>
          </cell>
          <cell r="G27">
            <v>400</v>
          </cell>
          <cell r="H27">
            <v>43.4</v>
          </cell>
          <cell r="I27">
            <v>-521</v>
          </cell>
          <cell r="N27">
            <v>200</v>
          </cell>
          <cell r="O27">
            <v>68</v>
          </cell>
          <cell r="P27">
            <v>34</v>
          </cell>
          <cell r="Q27">
            <v>-132</v>
          </cell>
          <cell r="R27">
            <v>170</v>
          </cell>
          <cell r="S27">
            <v>63</v>
          </cell>
          <cell r="T27">
            <v>37.1</v>
          </cell>
          <cell r="U27">
            <v>-107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0</v>
          </cell>
          <cell r="AD27">
            <v>4</v>
          </cell>
          <cell r="AE27">
            <v>0</v>
          </cell>
          <cell r="AF27">
            <v>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34</v>
          </cell>
          <cell r="AV27">
            <v>32</v>
          </cell>
          <cell r="AW27">
            <v>94.1</v>
          </cell>
          <cell r="AX27">
            <v>-2</v>
          </cell>
          <cell r="BB27">
            <v>29</v>
          </cell>
          <cell r="BC27">
            <v>30</v>
          </cell>
          <cell r="BD27">
            <v>103.4</v>
          </cell>
          <cell r="BE27">
            <v>1</v>
          </cell>
          <cell r="BI27">
            <v>68</v>
          </cell>
          <cell r="BJ27">
            <v>7</v>
          </cell>
          <cell r="BK27">
            <v>10.294117647058822</v>
          </cell>
          <cell r="BL27">
            <v>-61</v>
          </cell>
          <cell r="BQ27">
            <v>862</v>
          </cell>
          <cell r="BR27">
            <v>360</v>
          </cell>
          <cell r="BS27">
            <v>41.8</v>
          </cell>
          <cell r="BT27">
            <v>-502</v>
          </cell>
          <cell r="CR27">
            <v>124</v>
          </cell>
          <cell r="CS27">
            <v>71</v>
          </cell>
          <cell r="CT27">
            <v>57.3</v>
          </cell>
          <cell r="CU27">
            <v>-53</v>
          </cell>
          <cell r="CV27">
            <v>323</v>
          </cell>
          <cell r="CW27">
            <v>149</v>
          </cell>
          <cell r="CX27">
            <v>46.1</v>
          </cell>
          <cell r="CY27">
            <v>-174</v>
          </cell>
          <cell r="DK27">
            <v>103</v>
          </cell>
          <cell r="DN27">
            <v>445</v>
          </cell>
          <cell r="DO27">
            <v>96</v>
          </cell>
          <cell r="DP27">
            <v>21.6</v>
          </cell>
          <cell r="DQ27">
            <v>-349</v>
          </cell>
          <cell r="DR27">
            <v>374</v>
          </cell>
          <cell r="DS27">
            <v>74</v>
          </cell>
          <cell r="DT27">
            <v>19.8</v>
          </cell>
          <cell r="DU27">
            <v>-300</v>
          </cell>
          <cell r="DV27">
            <v>72</v>
          </cell>
          <cell r="DW27">
            <v>8</v>
          </cell>
          <cell r="DX27">
            <v>11.1</v>
          </cell>
          <cell r="DY27">
            <v>-64</v>
          </cell>
          <cell r="DZ27">
            <v>7326</v>
          </cell>
          <cell r="EA27">
            <v>7563</v>
          </cell>
          <cell r="EB27">
            <v>103.2</v>
          </cell>
          <cell r="EC27">
            <v>237</v>
          </cell>
          <cell r="ED27">
            <v>6</v>
          </cell>
          <cell r="EE27">
            <v>12</v>
          </cell>
          <cell r="EF27">
            <v>6</v>
          </cell>
        </row>
        <row r="28">
          <cell r="C28">
            <v>5254</v>
          </cell>
          <cell r="F28">
            <v>5852</v>
          </cell>
          <cell r="G28">
            <v>4305</v>
          </cell>
          <cell r="H28">
            <v>73.599999999999994</v>
          </cell>
          <cell r="I28">
            <v>-1547</v>
          </cell>
          <cell r="N28">
            <v>1089</v>
          </cell>
          <cell r="O28">
            <v>512</v>
          </cell>
          <cell r="P28">
            <v>47</v>
          </cell>
          <cell r="Q28">
            <v>-577</v>
          </cell>
          <cell r="R28">
            <v>806</v>
          </cell>
          <cell r="S28">
            <v>447</v>
          </cell>
          <cell r="T28">
            <v>55.5</v>
          </cell>
          <cell r="U28">
            <v>-359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8</v>
          </cell>
          <cell r="AE28">
            <v>400</v>
          </cell>
          <cell r="AF28">
            <v>6</v>
          </cell>
          <cell r="AQ28">
            <v>0</v>
          </cell>
          <cell r="AR28">
            <v>2</v>
          </cell>
          <cell r="AS28">
            <v>0</v>
          </cell>
          <cell r="AT28">
            <v>2</v>
          </cell>
          <cell r="AU28">
            <v>67</v>
          </cell>
          <cell r="AV28">
            <v>30</v>
          </cell>
          <cell r="AW28">
            <v>44.8</v>
          </cell>
          <cell r="AX28">
            <v>-37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I28">
            <v>97</v>
          </cell>
          <cell r="BJ28">
            <v>6</v>
          </cell>
          <cell r="BK28">
            <v>6.1855670103092786</v>
          </cell>
          <cell r="BL28">
            <v>-91</v>
          </cell>
          <cell r="BQ28">
            <v>5260</v>
          </cell>
          <cell r="BR28">
            <v>3708</v>
          </cell>
          <cell r="BS28">
            <v>70.5</v>
          </cell>
          <cell r="BT28">
            <v>-1552</v>
          </cell>
          <cell r="CR28">
            <v>592</v>
          </cell>
          <cell r="CS28">
            <v>388</v>
          </cell>
          <cell r="CT28">
            <v>65.5</v>
          </cell>
          <cell r="CU28">
            <v>-204</v>
          </cell>
          <cell r="CV28">
            <v>1901</v>
          </cell>
          <cell r="CW28">
            <v>1003</v>
          </cell>
          <cell r="CX28">
            <v>52.8</v>
          </cell>
          <cell r="CY28">
            <v>-898</v>
          </cell>
          <cell r="DK28">
            <v>3075</v>
          </cell>
          <cell r="DN28">
            <v>3100</v>
          </cell>
          <cell r="DO28">
            <v>2569</v>
          </cell>
          <cell r="DP28">
            <v>82.9</v>
          </cell>
          <cell r="DQ28">
            <v>-531</v>
          </cell>
          <cell r="DR28">
            <v>2524</v>
          </cell>
          <cell r="DS28">
            <v>2156</v>
          </cell>
          <cell r="DT28">
            <v>85.4</v>
          </cell>
          <cell r="DU28">
            <v>-368</v>
          </cell>
          <cell r="DV28">
            <v>414</v>
          </cell>
          <cell r="DW28">
            <v>124</v>
          </cell>
          <cell r="DX28">
            <v>30</v>
          </cell>
          <cell r="DY28">
            <v>-290</v>
          </cell>
          <cell r="DZ28">
            <v>7956</v>
          </cell>
          <cell r="EA28">
            <v>9108</v>
          </cell>
          <cell r="EB28">
            <v>114.5</v>
          </cell>
          <cell r="EC28">
            <v>1152</v>
          </cell>
          <cell r="ED28">
            <v>7</v>
          </cell>
          <cell r="EE28">
            <v>21</v>
          </cell>
          <cell r="EF28">
            <v>14</v>
          </cell>
        </row>
        <row r="29">
          <cell r="C29">
            <v>1803</v>
          </cell>
          <cell r="F29">
            <v>1971</v>
          </cell>
          <cell r="G29">
            <v>1711</v>
          </cell>
          <cell r="H29">
            <v>86.8</v>
          </cell>
          <cell r="I29">
            <v>-260</v>
          </cell>
          <cell r="N29">
            <v>506</v>
          </cell>
          <cell r="O29">
            <v>339</v>
          </cell>
          <cell r="P29">
            <v>67</v>
          </cell>
          <cell r="Q29">
            <v>-167</v>
          </cell>
          <cell r="R29">
            <v>375</v>
          </cell>
          <cell r="S29">
            <v>303</v>
          </cell>
          <cell r="T29">
            <v>80.8</v>
          </cell>
          <cell r="U29">
            <v>-72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9</v>
          </cell>
          <cell r="AD29">
            <v>17</v>
          </cell>
          <cell r="AE29">
            <v>188.88888888888889</v>
          </cell>
          <cell r="AF29">
            <v>8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131</v>
          </cell>
          <cell r="AV29">
            <v>127</v>
          </cell>
          <cell r="AW29">
            <v>96.9</v>
          </cell>
          <cell r="AX29">
            <v>-4</v>
          </cell>
          <cell r="BB29">
            <v>78</v>
          </cell>
          <cell r="BC29">
            <v>108</v>
          </cell>
          <cell r="BD29">
            <v>138.5</v>
          </cell>
          <cell r="BE29">
            <v>30</v>
          </cell>
          <cell r="BI29">
            <v>140</v>
          </cell>
          <cell r="BJ29">
            <v>95</v>
          </cell>
          <cell r="BK29">
            <v>67.857142857142861</v>
          </cell>
          <cell r="BL29">
            <v>-45</v>
          </cell>
          <cell r="BQ29">
            <v>1874</v>
          </cell>
          <cell r="BR29">
            <v>1585</v>
          </cell>
          <cell r="BS29">
            <v>84.6</v>
          </cell>
          <cell r="BT29">
            <v>-289</v>
          </cell>
          <cell r="CR29">
            <v>169</v>
          </cell>
          <cell r="CS29">
            <v>131</v>
          </cell>
          <cell r="CT29">
            <v>77.5</v>
          </cell>
          <cell r="CU29">
            <v>-38</v>
          </cell>
          <cell r="CV29">
            <v>670</v>
          </cell>
          <cell r="CW29">
            <v>495</v>
          </cell>
          <cell r="CX29">
            <v>73.900000000000006</v>
          </cell>
          <cell r="CY29">
            <v>-175</v>
          </cell>
          <cell r="DK29">
            <v>1048</v>
          </cell>
          <cell r="DN29">
            <v>1021</v>
          </cell>
          <cell r="DO29">
            <v>1007</v>
          </cell>
          <cell r="DP29">
            <v>98.6</v>
          </cell>
          <cell r="DQ29">
            <v>-14</v>
          </cell>
          <cell r="DR29">
            <v>939</v>
          </cell>
          <cell r="DS29">
            <v>883</v>
          </cell>
          <cell r="DT29">
            <v>94</v>
          </cell>
          <cell r="DU29">
            <v>-56</v>
          </cell>
          <cell r="DV29">
            <v>116</v>
          </cell>
          <cell r="DW29">
            <v>68</v>
          </cell>
          <cell r="DX29">
            <v>58.6</v>
          </cell>
          <cell r="DY29">
            <v>-48</v>
          </cell>
          <cell r="DZ29">
            <v>7881</v>
          </cell>
          <cell r="EA29">
            <v>9290</v>
          </cell>
          <cell r="EB29">
            <v>117.9</v>
          </cell>
          <cell r="EC29">
            <v>1409</v>
          </cell>
          <cell r="ED29">
            <v>9</v>
          </cell>
          <cell r="EE29">
            <v>15</v>
          </cell>
          <cell r="EF29">
            <v>6</v>
          </cell>
        </row>
        <row r="30">
          <cell r="C30">
            <v>1661</v>
          </cell>
          <cell r="F30">
            <v>1816</v>
          </cell>
          <cell r="G30">
            <v>1568</v>
          </cell>
          <cell r="H30">
            <v>86.3</v>
          </cell>
          <cell r="I30">
            <v>-248</v>
          </cell>
          <cell r="N30">
            <v>720</v>
          </cell>
          <cell r="O30">
            <v>200</v>
          </cell>
          <cell r="P30">
            <v>27.8</v>
          </cell>
          <cell r="Q30">
            <v>-520</v>
          </cell>
          <cell r="R30">
            <v>411</v>
          </cell>
          <cell r="S30">
            <v>155</v>
          </cell>
          <cell r="T30">
            <v>37.700000000000003</v>
          </cell>
          <cell r="U30">
            <v>-256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9</v>
          </cell>
          <cell r="AD30">
            <v>18</v>
          </cell>
          <cell r="AE30">
            <v>200</v>
          </cell>
          <cell r="AF30">
            <v>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96</v>
          </cell>
          <cell r="AV30">
            <v>14</v>
          </cell>
          <cell r="AW30">
            <v>14.6</v>
          </cell>
          <cell r="AX30">
            <v>-82</v>
          </cell>
          <cell r="BB30">
            <v>46</v>
          </cell>
          <cell r="BC30">
            <v>2</v>
          </cell>
          <cell r="BD30">
            <v>4.3</v>
          </cell>
          <cell r="BE30">
            <v>-44</v>
          </cell>
          <cell r="BI30">
            <v>50</v>
          </cell>
          <cell r="BJ30">
            <v>5</v>
          </cell>
          <cell r="BK30">
            <v>10</v>
          </cell>
          <cell r="BL30">
            <v>-45</v>
          </cell>
          <cell r="BQ30">
            <v>1678</v>
          </cell>
          <cell r="BR30">
            <v>1406</v>
          </cell>
          <cell r="BS30">
            <v>83.8</v>
          </cell>
          <cell r="BT30">
            <v>-272</v>
          </cell>
          <cell r="CR30">
            <v>232</v>
          </cell>
          <cell r="CS30">
            <v>148</v>
          </cell>
          <cell r="CT30">
            <v>63.8</v>
          </cell>
          <cell r="CU30">
            <v>-84</v>
          </cell>
          <cell r="CV30">
            <v>937</v>
          </cell>
          <cell r="CW30">
            <v>378</v>
          </cell>
          <cell r="CX30">
            <v>40.299999999999997</v>
          </cell>
          <cell r="CY30">
            <v>-559</v>
          </cell>
          <cell r="DK30">
            <v>1077</v>
          </cell>
          <cell r="DN30">
            <v>833</v>
          </cell>
          <cell r="DO30">
            <v>1041</v>
          </cell>
          <cell r="DP30">
            <v>125</v>
          </cell>
          <cell r="DQ30">
            <v>208</v>
          </cell>
          <cell r="DR30">
            <v>731</v>
          </cell>
          <cell r="DS30">
            <v>907</v>
          </cell>
          <cell r="DT30">
            <v>124.1</v>
          </cell>
          <cell r="DU30">
            <v>176</v>
          </cell>
          <cell r="DV30">
            <v>109</v>
          </cell>
          <cell r="DW30">
            <v>51</v>
          </cell>
          <cell r="DX30">
            <v>46.8</v>
          </cell>
          <cell r="DY30">
            <v>-58</v>
          </cell>
          <cell r="DZ30">
            <v>7239</v>
          </cell>
          <cell r="EA30">
            <v>8246</v>
          </cell>
          <cell r="EB30">
            <v>113.9</v>
          </cell>
          <cell r="EC30">
            <v>1007</v>
          </cell>
          <cell r="ED30">
            <v>8</v>
          </cell>
          <cell r="EE30">
            <v>20</v>
          </cell>
          <cell r="EF30">
            <v>12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H20" sqref="H20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7" t="s">
        <v>236</v>
      </c>
      <c r="B1" s="397"/>
      <c r="C1" s="397"/>
      <c r="D1" s="397"/>
      <c r="E1" s="397"/>
      <c r="F1" s="397"/>
    </row>
    <row r="2" spans="1:9" s="54" customFormat="1" ht="17.45" customHeight="1" x14ac:dyDescent="0.25">
      <c r="A2" s="238"/>
      <c r="B2" s="398" t="s">
        <v>28</v>
      </c>
      <c r="C2" s="398"/>
      <c r="D2" s="398"/>
      <c r="E2" s="398"/>
      <c r="F2" s="398"/>
    </row>
    <row r="3" spans="1:9" s="54" customFormat="1" ht="17.45" customHeight="1" x14ac:dyDescent="0.25">
      <c r="A3" s="238"/>
      <c r="B3" s="398" t="s">
        <v>29</v>
      </c>
      <c r="C3" s="399"/>
      <c r="D3" s="399"/>
      <c r="E3" s="399"/>
      <c r="F3" s="399"/>
    </row>
    <row r="4" spans="1:9" s="54" customFormat="1" ht="45" customHeight="1" x14ac:dyDescent="0.3">
      <c r="A4" s="238"/>
      <c r="B4" s="400" t="s">
        <v>235</v>
      </c>
      <c r="C4" s="400"/>
      <c r="E4" s="401" t="s">
        <v>30</v>
      </c>
      <c r="F4" s="401"/>
    </row>
    <row r="5" spans="1:9" s="54" customFormat="1" ht="24.75" customHeight="1" x14ac:dyDescent="0.25">
      <c r="A5" s="238"/>
      <c r="B5" s="393"/>
      <c r="C5" s="394" t="s">
        <v>532</v>
      </c>
      <c r="D5" s="394" t="s">
        <v>533</v>
      </c>
      <c r="E5" s="396" t="s">
        <v>31</v>
      </c>
      <c r="F5" s="396"/>
      <c r="G5" s="240"/>
      <c r="H5" s="240"/>
      <c r="I5" s="240"/>
    </row>
    <row r="6" spans="1:9" s="54" customFormat="1" ht="35.25" customHeight="1" x14ac:dyDescent="0.25">
      <c r="A6" s="67"/>
      <c r="B6" s="393"/>
      <c r="C6" s="395"/>
      <c r="D6" s="395"/>
      <c r="E6" s="241" t="s">
        <v>2</v>
      </c>
      <c r="F6" s="242" t="s">
        <v>237</v>
      </c>
    </row>
    <row r="7" spans="1:9" s="54" customFormat="1" ht="12" customHeight="1" x14ac:dyDescent="0.25">
      <c r="A7" s="67"/>
      <c r="B7" s="243" t="s">
        <v>27</v>
      </c>
      <c r="C7" s="244" t="s">
        <v>238</v>
      </c>
      <c r="D7" s="244" t="s">
        <v>239</v>
      </c>
      <c r="E7" s="245">
        <v>3</v>
      </c>
      <c r="F7" s="246" t="s">
        <v>240</v>
      </c>
    </row>
    <row r="8" spans="1:9" s="247" customFormat="1" ht="22.5" customHeight="1" x14ac:dyDescent="0.3">
      <c r="B8" s="248" t="s">
        <v>241</v>
      </c>
      <c r="C8" s="249">
        <f>SUM(C9:C29)</f>
        <v>5791</v>
      </c>
      <c r="D8" s="249">
        <f>SUM(D9:D29)</f>
        <v>1061</v>
      </c>
      <c r="E8" s="250">
        <f t="shared" ref="E8" si="0">ROUND(D8/C8*100,1)</f>
        <v>18.3</v>
      </c>
      <c r="F8" s="251">
        <f t="shared" ref="F8:F29" si="1">D8-C8</f>
        <v>-4730</v>
      </c>
      <c r="G8" s="60"/>
      <c r="H8" s="60"/>
      <c r="I8" s="58"/>
    </row>
    <row r="9" spans="1:9" s="252" customFormat="1" ht="24.95" customHeight="1" x14ac:dyDescent="0.3">
      <c r="B9" s="253" t="s">
        <v>242</v>
      </c>
      <c r="C9" s="254">
        <f>'[10]1'!D9</f>
        <v>151</v>
      </c>
      <c r="D9" s="254">
        <f>[11]Шаблон!$B8</f>
        <v>13</v>
      </c>
      <c r="E9" s="267">
        <f>IF(C9=0,0,D9/C9)*100</f>
        <v>8.6092715231788084</v>
      </c>
      <c r="F9" s="266">
        <f t="shared" si="1"/>
        <v>-138</v>
      </c>
      <c r="G9" s="63"/>
      <c r="H9" s="63"/>
      <c r="I9" s="61"/>
    </row>
    <row r="10" spans="1:9" s="252" customFormat="1" ht="24.95" customHeight="1" x14ac:dyDescent="0.3">
      <c r="B10" s="253" t="s">
        <v>243</v>
      </c>
      <c r="C10" s="254">
        <f>'[10]1'!D10</f>
        <v>100</v>
      </c>
      <c r="D10" s="254">
        <f>[11]Шаблон!$B9</f>
        <v>12</v>
      </c>
      <c r="E10" s="267">
        <f t="shared" ref="E10:E29" si="2">IF(C10=0,0,D10/C10)*100</f>
        <v>12</v>
      </c>
      <c r="F10" s="266">
        <f t="shared" si="1"/>
        <v>-88</v>
      </c>
      <c r="G10" s="63"/>
      <c r="H10" s="63"/>
      <c r="I10" s="61"/>
    </row>
    <row r="11" spans="1:9" s="252" customFormat="1" ht="24.95" customHeight="1" x14ac:dyDescent="0.3">
      <c r="B11" s="253" t="s">
        <v>244</v>
      </c>
      <c r="C11" s="254">
        <f>'[10]1'!D11</f>
        <v>84</v>
      </c>
      <c r="D11" s="254">
        <f>[11]Шаблон!$B10</f>
        <v>0</v>
      </c>
      <c r="E11" s="267">
        <f t="shared" si="2"/>
        <v>0</v>
      </c>
      <c r="F11" s="266">
        <f t="shared" si="1"/>
        <v>-84</v>
      </c>
      <c r="G11" s="63"/>
      <c r="H11" s="63"/>
      <c r="I11" s="61"/>
    </row>
    <row r="12" spans="1:9" s="252" customFormat="1" ht="24.95" customHeight="1" x14ac:dyDescent="0.3">
      <c r="B12" s="253" t="s">
        <v>245</v>
      </c>
      <c r="C12" s="254">
        <f>'[10]1'!D12</f>
        <v>331</v>
      </c>
      <c r="D12" s="254">
        <f>[11]Шаблон!$B11</f>
        <v>1</v>
      </c>
      <c r="E12" s="267">
        <f t="shared" si="2"/>
        <v>0.30211480362537763</v>
      </c>
      <c r="F12" s="266">
        <f t="shared" si="1"/>
        <v>-330</v>
      </c>
      <c r="G12" s="63"/>
      <c r="H12" s="63"/>
      <c r="I12" s="61"/>
    </row>
    <row r="13" spans="1:9" s="252" customFormat="1" ht="24.95" customHeight="1" x14ac:dyDescent="0.3">
      <c r="B13" s="253" t="s">
        <v>246</v>
      </c>
      <c r="C13" s="254">
        <f>'[10]1'!D13</f>
        <v>525</v>
      </c>
      <c r="D13" s="254">
        <f>[11]Шаблон!$B12</f>
        <v>7</v>
      </c>
      <c r="E13" s="267">
        <f t="shared" si="2"/>
        <v>1.3333333333333335</v>
      </c>
      <c r="F13" s="266">
        <f t="shared" si="1"/>
        <v>-518</v>
      </c>
      <c r="G13" s="63"/>
      <c r="H13" s="63"/>
      <c r="I13" s="61"/>
    </row>
    <row r="14" spans="1:9" s="252" customFormat="1" ht="24.95" customHeight="1" x14ac:dyDescent="0.3">
      <c r="B14" s="253" t="s">
        <v>247</v>
      </c>
      <c r="C14" s="254">
        <f>'[10]1'!D14</f>
        <v>205</v>
      </c>
      <c r="D14" s="254">
        <f>[11]Шаблон!$B13</f>
        <v>0</v>
      </c>
      <c r="E14" s="267">
        <f t="shared" si="2"/>
        <v>0</v>
      </c>
      <c r="F14" s="266">
        <f t="shared" si="1"/>
        <v>-205</v>
      </c>
      <c r="G14" s="63"/>
      <c r="H14" s="63"/>
      <c r="I14" s="61"/>
    </row>
    <row r="15" spans="1:9" s="252" customFormat="1" ht="24.95" customHeight="1" x14ac:dyDescent="0.3">
      <c r="B15" s="253" t="s">
        <v>248</v>
      </c>
      <c r="C15" s="254">
        <f>'[10]1'!D15</f>
        <v>186</v>
      </c>
      <c r="D15" s="254">
        <f>[11]Шаблон!$B14</f>
        <v>0</v>
      </c>
      <c r="E15" s="267">
        <f t="shared" si="2"/>
        <v>0</v>
      </c>
      <c r="F15" s="266">
        <f t="shared" si="1"/>
        <v>-186</v>
      </c>
      <c r="G15" s="63"/>
      <c r="H15" s="63"/>
      <c r="I15" s="61"/>
    </row>
    <row r="16" spans="1:9" s="252" customFormat="1" ht="24.95" customHeight="1" x14ac:dyDescent="0.3">
      <c r="B16" s="253" t="s">
        <v>249</v>
      </c>
      <c r="C16" s="254">
        <f>'[10]1'!D16</f>
        <v>61</v>
      </c>
      <c r="D16" s="254">
        <f>[11]Шаблон!$B15</f>
        <v>17</v>
      </c>
      <c r="E16" s="267">
        <f t="shared" si="2"/>
        <v>27.868852459016392</v>
      </c>
      <c r="F16" s="266">
        <f t="shared" si="1"/>
        <v>-44</v>
      </c>
      <c r="G16" s="63"/>
      <c r="H16" s="63"/>
      <c r="I16" s="61"/>
    </row>
    <row r="17" spans="2:14" s="252" customFormat="1" ht="24.95" customHeight="1" x14ac:dyDescent="0.3">
      <c r="B17" s="253" t="s">
        <v>250</v>
      </c>
      <c r="C17" s="254">
        <f>'[10]1'!D17</f>
        <v>387</v>
      </c>
      <c r="D17" s="254">
        <f>[11]Шаблон!$B16</f>
        <v>0</v>
      </c>
      <c r="E17" s="267">
        <f t="shared" si="2"/>
        <v>0</v>
      </c>
      <c r="F17" s="266">
        <f t="shared" si="1"/>
        <v>-387</v>
      </c>
      <c r="G17" s="63"/>
      <c r="H17" s="63"/>
      <c r="I17" s="61"/>
    </row>
    <row r="18" spans="2:14" s="252" customFormat="1" ht="24.95" customHeight="1" x14ac:dyDescent="0.3">
      <c r="B18" s="253" t="s">
        <v>251</v>
      </c>
      <c r="C18" s="254">
        <f>'[10]1'!D18</f>
        <v>62</v>
      </c>
      <c r="D18" s="254">
        <f>[11]Шаблон!$B17</f>
        <v>20</v>
      </c>
      <c r="E18" s="267">
        <f t="shared" si="2"/>
        <v>32.258064516129032</v>
      </c>
      <c r="F18" s="266">
        <f t="shared" si="1"/>
        <v>-42</v>
      </c>
      <c r="G18" s="63"/>
      <c r="H18" s="63"/>
      <c r="I18" s="61"/>
    </row>
    <row r="19" spans="2:14" s="252" customFormat="1" ht="24.95" customHeight="1" x14ac:dyDescent="0.3">
      <c r="B19" s="253" t="s">
        <v>252</v>
      </c>
      <c r="C19" s="254">
        <f>'[10]1'!D19</f>
        <v>163</v>
      </c>
      <c r="D19" s="254">
        <f>[11]Шаблон!$B18</f>
        <v>1</v>
      </c>
      <c r="E19" s="267">
        <f t="shared" si="2"/>
        <v>0.61349693251533743</v>
      </c>
      <c r="F19" s="266">
        <f t="shared" si="1"/>
        <v>-162</v>
      </c>
      <c r="G19" s="63"/>
      <c r="H19" s="63"/>
      <c r="I19" s="61"/>
    </row>
    <row r="20" spans="2:14" s="252" customFormat="1" ht="24.95" customHeight="1" x14ac:dyDescent="0.3">
      <c r="B20" s="253" t="s">
        <v>253</v>
      </c>
      <c r="C20" s="254">
        <f>'[10]1'!D20</f>
        <v>141</v>
      </c>
      <c r="D20" s="254">
        <f>[11]Шаблон!$B19</f>
        <v>13</v>
      </c>
      <c r="E20" s="267">
        <f t="shared" si="2"/>
        <v>9.2198581560283674</v>
      </c>
      <c r="F20" s="266">
        <f t="shared" si="1"/>
        <v>-128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254</v>
      </c>
      <c r="C21" s="254">
        <f>'[10]1'!D21</f>
        <v>62</v>
      </c>
      <c r="D21" s="254">
        <f>[11]Шаблон!$B20</f>
        <v>9</v>
      </c>
      <c r="E21" s="267">
        <f t="shared" si="2"/>
        <v>14.516129032258066</v>
      </c>
      <c r="F21" s="266">
        <f t="shared" si="1"/>
        <v>-53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255</v>
      </c>
      <c r="C22" s="254">
        <f>'[10]1'!D22</f>
        <v>46</v>
      </c>
      <c r="D22" s="254">
        <f>[11]Шаблон!$B21</f>
        <v>0</v>
      </c>
      <c r="E22" s="267">
        <f t="shared" si="2"/>
        <v>0</v>
      </c>
      <c r="F22" s="266">
        <f t="shared" si="1"/>
        <v>-46</v>
      </c>
      <c r="G22" s="63"/>
      <c r="H22" s="63"/>
      <c r="I22" s="61"/>
    </row>
    <row r="23" spans="2:14" s="252" customFormat="1" ht="24.95" customHeight="1" x14ac:dyDescent="0.3">
      <c r="B23" s="253" t="s">
        <v>256</v>
      </c>
      <c r="C23" s="254">
        <f>'[10]1'!D23</f>
        <v>92</v>
      </c>
      <c r="D23" s="254">
        <f>[11]Шаблон!$B22</f>
        <v>6</v>
      </c>
      <c r="E23" s="267">
        <f t="shared" si="2"/>
        <v>6.5217391304347823</v>
      </c>
      <c r="F23" s="266">
        <f t="shared" si="1"/>
        <v>-86</v>
      </c>
      <c r="G23" s="63"/>
      <c r="H23" s="63"/>
      <c r="I23" s="61"/>
    </row>
    <row r="24" spans="2:14" s="252" customFormat="1" ht="24.95" customHeight="1" x14ac:dyDescent="0.3">
      <c r="B24" s="253" t="s">
        <v>257</v>
      </c>
      <c r="C24" s="254">
        <f>'[10]1'!D24</f>
        <v>116</v>
      </c>
      <c r="D24" s="254">
        <f>[11]Шаблон!$B23</f>
        <v>18</v>
      </c>
      <c r="E24" s="267">
        <f t="shared" si="2"/>
        <v>15.517241379310345</v>
      </c>
      <c r="F24" s="266">
        <f t="shared" si="1"/>
        <v>-98</v>
      </c>
      <c r="G24" s="63"/>
      <c r="H24" s="63"/>
      <c r="I24" s="61"/>
    </row>
    <row r="25" spans="2:14" s="252" customFormat="1" ht="24.95" customHeight="1" x14ac:dyDescent="0.3">
      <c r="B25" s="253" t="s">
        <v>258</v>
      </c>
      <c r="C25" s="254">
        <f>'[10]1'!D25</f>
        <v>336</v>
      </c>
      <c r="D25" s="254">
        <f>[11]Шаблон!$B24</f>
        <v>19</v>
      </c>
      <c r="E25" s="267">
        <f t="shared" si="2"/>
        <v>5.6547619047619051</v>
      </c>
      <c r="F25" s="266">
        <f t="shared" si="1"/>
        <v>-317</v>
      </c>
      <c r="G25" s="63"/>
      <c r="H25" s="63"/>
      <c r="I25" s="61"/>
    </row>
    <row r="26" spans="2:14" s="252" customFormat="1" ht="24.95" customHeight="1" x14ac:dyDescent="0.3">
      <c r="B26" s="255" t="s">
        <v>259</v>
      </c>
      <c r="C26" s="254">
        <f>'[10]1'!D26</f>
        <v>107</v>
      </c>
      <c r="D26" s="254">
        <f>[11]Шаблон!$B25</f>
        <v>21</v>
      </c>
      <c r="E26" s="267">
        <f t="shared" si="2"/>
        <v>19.626168224299064</v>
      </c>
      <c r="F26" s="266">
        <f t="shared" si="1"/>
        <v>-86</v>
      </c>
      <c r="G26" s="63"/>
      <c r="H26" s="63"/>
      <c r="I26" s="61"/>
    </row>
    <row r="27" spans="2:14" s="252" customFormat="1" ht="24.95" customHeight="1" x14ac:dyDescent="0.3">
      <c r="B27" s="255" t="s">
        <v>260</v>
      </c>
      <c r="C27" s="254">
        <f>'[10]1'!D27</f>
        <v>2264</v>
      </c>
      <c r="D27" s="254">
        <f>[11]Шаблон!$B26</f>
        <v>685</v>
      </c>
      <c r="E27" s="267">
        <f t="shared" si="2"/>
        <v>30.256183745583037</v>
      </c>
      <c r="F27" s="266">
        <f t="shared" si="1"/>
        <v>-1579</v>
      </c>
      <c r="G27" s="63"/>
      <c r="H27" s="63"/>
      <c r="I27" s="61"/>
    </row>
    <row r="28" spans="2:14" s="252" customFormat="1" ht="24.95" customHeight="1" x14ac:dyDescent="0.3">
      <c r="B28" s="255" t="s">
        <v>261</v>
      </c>
      <c r="C28" s="254">
        <f>'[10]1'!D28</f>
        <v>202</v>
      </c>
      <c r="D28" s="254">
        <f>[11]Шаблон!$B27</f>
        <v>106</v>
      </c>
      <c r="E28" s="267">
        <f t="shared" si="2"/>
        <v>52.475247524752476</v>
      </c>
      <c r="F28" s="266">
        <f t="shared" si="1"/>
        <v>-96</v>
      </c>
      <c r="G28" s="63"/>
      <c r="H28" s="63"/>
      <c r="I28" s="61"/>
    </row>
    <row r="29" spans="2:14" s="252" customFormat="1" ht="24.95" customHeight="1" x14ac:dyDescent="0.3">
      <c r="B29" s="255" t="s">
        <v>262</v>
      </c>
      <c r="C29" s="254">
        <f>'[10]1'!D29</f>
        <v>170</v>
      </c>
      <c r="D29" s="254">
        <f>[11]Шаблон!$B28</f>
        <v>113</v>
      </c>
      <c r="E29" s="267">
        <f t="shared" si="2"/>
        <v>66.470588235294116</v>
      </c>
      <c r="F29" s="266">
        <f t="shared" si="1"/>
        <v>-57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2" t="s">
        <v>315</v>
      </c>
      <c r="B1" s="412"/>
      <c r="C1" s="412"/>
      <c r="D1" s="412"/>
      <c r="E1" s="412"/>
      <c r="F1" s="412"/>
      <c r="G1" s="412"/>
      <c r="H1" s="412"/>
      <c r="I1" s="412"/>
      <c r="J1" s="303"/>
    </row>
    <row r="2" spans="1:12" s="82" customFormat="1" ht="19.5" customHeight="1" x14ac:dyDescent="0.3">
      <c r="A2" s="430" t="s">
        <v>95</v>
      </c>
      <c r="B2" s="430"/>
      <c r="C2" s="430"/>
      <c r="D2" s="430"/>
      <c r="E2" s="430"/>
      <c r="F2" s="430"/>
      <c r="G2" s="430"/>
      <c r="H2" s="430"/>
      <c r="I2" s="430"/>
      <c r="J2" s="304"/>
    </row>
    <row r="3" spans="1:12" s="85" customFormat="1" ht="20.25" customHeight="1" x14ac:dyDescent="0.3">
      <c r="A3" s="274" t="s">
        <v>235</v>
      </c>
      <c r="B3" s="189"/>
      <c r="C3" s="189"/>
      <c r="D3" s="189"/>
      <c r="E3" s="189"/>
      <c r="F3" s="189"/>
      <c r="G3" s="189"/>
      <c r="H3" s="189"/>
      <c r="I3" s="305" t="s">
        <v>316</v>
      </c>
    </row>
    <row r="4" spans="1:12" s="85" customFormat="1" ht="34.5" customHeight="1" x14ac:dyDescent="0.2">
      <c r="A4" s="431"/>
      <c r="B4" s="432" t="s">
        <v>533</v>
      </c>
      <c r="C4" s="433"/>
      <c r="D4" s="433"/>
      <c r="E4" s="434"/>
      <c r="F4" s="435" t="s">
        <v>537</v>
      </c>
      <c r="G4" s="436"/>
      <c r="H4" s="436"/>
      <c r="I4" s="437"/>
    </row>
    <row r="5" spans="1:12" s="85" customFormat="1" ht="69.75" customHeight="1" x14ac:dyDescent="0.2">
      <c r="A5" s="431"/>
      <c r="B5" s="306" t="s">
        <v>317</v>
      </c>
      <c r="C5" s="306" t="s">
        <v>318</v>
      </c>
      <c r="D5" s="306" t="s">
        <v>319</v>
      </c>
      <c r="E5" s="306" t="s">
        <v>318</v>
      </c>
      <c r="F5" s="306" t="s">
        <v>317</v>
      </c>
      <c r="G5" s="306" t="s">
        <v>318</v>
      </c>
      <c r="H5" s="306" t="s">
        <v>319</v>
      </c>
      <c r="I5" s="306" t="s">
        <v>318</v>
      </c>
    </row>
    <row r="6" spans="1:12" s="89" customFormat="1" ht="34.5" customHeight="1" x14ac:dyDescent="0.25">
      <c r="A6" s="307" t="s">
        <v>67</v>
      </c>
      <c r="B6" s="308">
        <f>[12]Шаблон!$I$9</f>
        <v>11622</v>
      </c>
      <c r="C6" s="309">
        <f>B6/'9'!C5*100</f>
        <v>60.16462183568877</v>
      </c>
      <c r="D6" s="308">
        <f>'9'!C5-'10'!B6</f>
        <v>7695</v>
      </c>
      <c r="E6" s="310">
        <f>100-C6</f>
        <v>39.83537816431123</v>
      </c>
      <c r="F6" s="308">
        <f>[12]Шаблон!$AL$9</f>
        <v>7346</v>
      </c>
      <c r="G6" s="309">
        <f>F6/'9'!F5*100</f>
        <v>63.393165343458747</v>
      </c>
      <c r="H6" s="308">
        <f>'9'!F5-'10'!F6</f>
        <v>4242</v>
      </c>
      <c r="I6" s="310">
        <f>100-G6</f>
        <v>36.606834656541253</v>
      </c>
      <c r="K6" s="311"/>
    </row>
    <row r="7" spans="1:12" s="89" customFormat="1" ht="34.5" customHeight="1" x14ac:dyDescent="0.25">
      <c r="A7" s="312" t="s">
        <v>96</v>
      </c>
      <c r="B7" s="308">
        <f>SUM(B9:B27)</f>
        <v>10647</v>
      </c>
      <c r="C7" s="309">
        <f>B7/'9'!C6*100</f>
        <v>59.507042253521128</v>
      </c>
      <c r="D7" s="308">
        <f>SUM(D9:D27)</f>
        <v>7245</v>
      </c>
      <c r="E7" s="310">
        <f>100-C7</f>
        <v>40.492957746478872</v>
      </c>
      <c r="F7" s="308">
        <f>SUM(F9:F27)</f>
        <v>6791</v>
      </c>
      <c r="G7" s="309">
        <f>F7/'9'!F6*100</f>
        <v>62.926241660489246</v>
      </c>
      <c r="H7" s="308">
        <f>SUM(H9:H27)</f>
        <v>4001</v>
      </c>
      <c r="I7" s="310">
        <f>100-G7</f>
        <v>37.073758339510754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[12]Шаблон!$I10</f>
        <v>1006</v>
      </c>
      <c r="C9" s="321">
        <f>B9/'9'!C8*100</f>
        <v>34.821737625475947</v>
      </c>
      <c r="D9" s="320">
        <f>'9'!C8-'10'!B9</f>
        <v>1883</v>
      </c>
      <c r="E9" s="321">
        <f>100-C9</f>
        <v>65.178262374524053</v>
      </c>
      <c r="F9" s="319">
        <f>[12]Шаблон!$AL10</f>
        <v>574</v>
      </c>
      <c r="G9" s="325">
        <f>F9/'9'!F8*100</f>
        <v>45.268138801261834</v>
      </c>
      <c r="H9" s="320">
        <f>'9'!F8-'10'!F9</f>
        <v>694</v>
      </c>
      <c r="I9" s="321">
        <f>100-G9</f>
        <v>54.731861198738166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[12]Шаблон!$I11</f>
        <v>60</v>
      </c>
      <c r="C10" s="323">
        <f>B10/'9'!C9*100</f>
        <v>64.516129032258064</v>
      </c>
      <c r="D10" s="96">
        <f>'9'!C9-'10'!B10</f>
        <v>33</v>
      </c>
      <c r="E10" s="323">
        <f t="shared" ref="E10:E27" si="0">100-C10</f>
        <v>35.483870967741936</v>
      </c>
      <c r="F10" s="319">
        <f>[12]Шаблон!$AL11</f>
        <v>52</v>
      </c>
      <c r="G10" s="326">
        <f>F10/'9'!F9*100</f>
        <v>72.222222222222214</v>
      </c>
      <c r="H10" s="320">
        <f>'9'!F9-'10'!F10</f>
        <v>20</v>
      </c>
      <c r="I10" s="323">
        <f t="shared" ref="I10:I27" si="1">100-G10</f>
        <v>27.777777777777786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[12]Шаблон!$I12</f>
        <v>1284</v>
      </c>
      <c r="C11" s="323">
        <f>B11/'9'!C10*100</f>
        <v>54.085930918281377</v>
      </c>
      <c r="D11" s="96">
        <f>'9'!C10-'10'!B11</f>
        <v>1090</v>
      </c>
      <c r="E11" s="323">
        <f t="shared" si="0"/>
        <v>45.914069081718623</v>
      </c>
      <c r="F11" s="319">
        <f>[12]Шаблон!$AL12</f>
        <v>921</v>
      </c>
      <c r="G11" s="326">
        <f>F11/'9'!F10*100</f>
        <v>57.997481108312343</v>
      </c>
      <c r="H11" s="320">
        <f>'9'!F10-'10'!F11</f>
        <v>667</v>
      </c>
      <c r="I11" s="323">
        <f t="shared" si="1"/>
        <v>42.002518891687657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[12]Шаблон!$I13</f>
        <v>258</v>
      </c>
      <c r="C12" s="323">
        <f>B12/'9'!C11*100</f>
        <v>50.390625</v>
      </c>
      <c r="D12" s="96">
        <f>'9'!C11-'10'!B12</f>
        <v>254</v>
      </c>
      <c r="E12" s="323">
        <f t="shared" si="0"/>
        <v>49.609375</v>
      </c>
      <c r="F12" s="319">
        <f>[12]Шаблон!$AL13</f>
        <v>225</v>
      </c>
      <c r="G12" s="326">
        <f>F12/'9'!F11*100</f>
        <v>53.956834532374096</v>
      </c>
      <c r="H12" s="320">
        <f>'9'!F11-'10'!F12</f>
        <v>192</v>
      </c>
      <c r="I12" s="323">
        <f t="shared" si="1"/>
        <v>46.043165467625904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[12]Шаблон!$I14</f>
        <v>74</v>
      </c>
      <c r="C13" s="323">
        <f>B13/'9'!C12*100</f>
        <v>44.047619047619044</v>
      </c>
      <c r="D13" s="96">
        <f>'9'!C12-'10'!B13</f>
        <v>94</v>
      </c>
      <c r="E13" s="323">
        <f t="shared" si="0"/>
        <v>55.952380952380956</v>
      </c>
      <c r="F13" s="319">
        <f>[12]Шаблон!$AL14</f>
        <v>44</v>
      </c>
      <c r="G13" s="326">
        <f>F13/'9'!F12*100</f>
        <v>45.360824742268044</v>
      </c>
      <c r="H13" s="320">
        <f>'9'!F12-'10'!F13</f>
        <v>53</v>
      </c>
      <c r="I13" s="323">
        <f t="shared" si="1"/>
        <v>54.639175257731956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[12]Шаблон!$I15</f>
        <v>97</v>
      </c>
      <c r="C14" s="323">
        <f>B14/'9'!C13*100</f>
        <v>19.094488188976378</v>
      </c>
      <c r="D14" s="96">
        <f>'9'!C13-'10'!B14</f>
        <v>411</v>
      </c>
      <c r="E14" s="323">
        <f t="shared" si="0"/>
        <v>80.905511811023615</v>
      </c>
      <c r="F14" s="319">
        <f>[12]Шаблон!$AL15</f>
        <v>69</v>
      </c>
      <c r="G14" s="326">
        <f>F14/'9'!F13*100</f>
        <v>19.770773638968482</v>
      </c>
      <c r="H14" s="320">
        <f>'9'!F13-'10'!F14</f>
        <v>280</v>
      </c>
      <c r="I14" s="323">
        <f t="shared" si="1"/>
        <v>80.229226361031522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[12]Шаблон!$I16</f>
        <v>2491</v>
      </c>
      <c r="C15" s="323">
        <f>B15/'9'!C14*100</f>
        <v>76.294027565084221</v>
      </c>
      <c r="D15" s="96">
        <f>'9'!C14-'10'!B15</f>
        <v>774</v>
      </c>
      <c r="E15" s="323">
        <f t="shared" si="0"/>
        <v>23.705972434915779</v>
      </c>
      <c r="F15" s="319">
        <f>[12]Шаблон!$AL16</f>
        <v>1646</v>
      </c>
      <c r="G15" s="326">
        <f>F15/'9'!F14*100</f>
        <v>77.422389463781755</v>
      </c>
      <c r="H15" s="320">
        <f>'9'!F14-'10'!F15</f>
        <v>480</v>
      </c>
      <c r="I15" s="323">
        <f t="shared" si="1"/>
        <v>22.577610536218245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[12]Шаблон!$I17</f>
        <v>518</v>
      </c>
      <c r="C16" s="323">
        <f>B16/'9'!C15*100</f>
        <v>58.267716535433067</v>
      </c>
      <c r="D16" s="96">
        <f>'9'!C15-'10'!B16</f>
        <v>371</v>
      </c>
      <c r="E16" s="323">
        <f t="shared" si="0"/>
        <v>41.732283464566933</v>
      </c>
      <c r="F16" s="319">
        <f>[12]Шаблон!$AL17</f>
        <v>362</v>
      </c>
      <c r="G16" s="326">
        <f>F16/'9'!F15*100</f>
        <v>61.460101867572156</v>
      </c>
      <c r="H16" s="320">
        <f>'9'!F15-'10'!F16</f>
        <v>227</v>
      </c>
      <c r="I16" s="323">
        <f t="shared" si="1"/>
        <v>38.539898132427844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[12]Шаблон!$I18</f>
        <v>443</v>
      </c>
      <c r="C17" s="323">
        <f>B17/'9'!C16*100</f>
        <v>92.099792099792097</v>
      </c>
      <c r="D17" s="96">
        <f>'9'!C16-'10'!B17</f>
        <v>38</v>
      </c>
      <c r="E17" s="323">
        <f t="shared" si="0"/>
        <v>7.9002079002079029</v>
      </c>
      <c r="F17" s="319">
        <f>[12]Шаблон!$AL18</f>
        <v>335</v>
      </c>
      <c r="G17" s="326">
        <f>F17/'9'!F16*100</f>
        <v>91.780821917808225</v>
      </c>
      <c r="H17" s="320">
        <f>'9'!F16-'10'!F17</f>
        <v>30</v>
      </c>
      <c r="I17" s="323">
        <f t="shared" si="1"/>
        <v>8.2191780821917746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[12]Шаблон!$I19</f>
        <v>161</v>
      </c>
      <c r="C18" s="323">
        <f>B18/'9'!C17*100</f>
        <v>75.586854460093903</v>
      </c>
      <c r="D18" s="96">
        <f>'9'!C17-'10'!B18</f>
        <v>52</v>
      </c>
      <c r="E18" s="323">
        <f t="shared" si="0"/>
        <v>24.413145539906097</v>
      </c>
      <c r="F18" s="319">
        <f>[12]Шаблон!$AL19</f>
        <v>101</v>
      </c>
      <c r="G18" s="326">
        <f>F18/'9'!F17*100</f>
        <v>77.099236641221367</v>
      </c>
      <c r="H18" s="320">
        <f>'9'!F17-'10'!F18</f>
        <v>30</v>
      </c>
      <c r="I18" s="323">
        <f t="shared" si="1"/>
        <v>22.900763358778633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[12]Шаблон!$I20</f>
        <v>371</v>
      </c>
      <c r="C19" s="323">
        <f>B19/'9'!C18*100</f>
        <v>83.936651583710415</v>
      </c>
      <c r="D19" s="96">
        <f>'9'!C18-'10'!B19</f>
        <v>71</v>
      </c>
      <c r="E19" s="323">
        <f t="shared" si="0"/>
        <v>16.063348416289585</v>
      </c>
      <c r="F19" s="319">
        <f>[12]Шаблон!$AL20</f>
        <v>254</v>
      </c>
      <c r="G19" s="326">
        <f>F19/'9'!F18*100</f>
        <v>84.949832775919731</v>
      </c>
      <c r="H19" s="320">
        <f>'9'!F18-'10'!F19</f>
        <v>45</v>
      </c>
      <c r="I19" s="323">
        <f t="shared" si="1"/>
        <v>15.050167224080269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[12]Шаблон!$I21</f>
        <v>74</v>
      </c>
      <c r="C20" s="323">
        <f>B20/'9'!C19*100</f>
        <v>48.684210526315788</v>
      </c>
      <c r="D20" s="96">
        <f>'9'!C19-'10'!B20</f>
        <v>78</v>
      </c>
      <c r="E20" s="323">
        <f t="shared" si="0"/>
        <v>51.315789473684212</v>
      </c>
      <c r="F20" s="319">
        <f>[12]Шаблон!$AL21</f>
        <v>43</v>
      </c>
      <c r="G20" s="326">
        <f>F20/'9'!F19*100</f>
        <v>45.263157894736842</v>
      </c>
      <c r="H20" s="320">
        <f>'9'!F19-'10'!F20</f>
        <v>52</v>
      </c>
      <c r="I20" s="323">
        <f t="shared" si="1"/>
        <v>54.736842105263158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[12]Шаблон!$I22</f>
        <v>144</v>
      </c>
      <c r="C21" s="323">
        <f>B21/'9'!C20*100</f>
        <v>62.608695652173921</v>
      </c>
      <c r="D21" s="96">
        <f>'9'!C20-'10'!B21</f>
        <v>86</v>
      </c>
      <c r="E21" s="323">
        <f t="shared" si="0"/>
        <v>37.391304347826079</v>
      </c>
      <c r="F21" s="319">
        <f>[12]Шаблон!$AL22</f>
        <v>89</v>
      </c>
      <c r="G21" s="326">
        <f>F21/'9'!F20*100</f>
        <v>60.544217687074834</v>
      </c>
      <c r="H21" s="320">
        <f>'9'!F20-'10'!F21</f>
        <v>58</v>
      </c>
      <c r="I21" s="323">
        <f t="shared" si="1"/>
        <v>39.455782312925166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[12]Шаблон!$I23</f>
        <v>222</v>
      </c>
      <c r="C22" s="323">
        <f>B22/'9'!C21*100</f>
        <v>52.606635071090047</v>
      </c>
      <c r="D22" s="96">
        <f>'9'!C21-'10'!B22</f>
        <v>200</v>
      </c>
      <c r="E22" s="323">
        <f t="shared" si="0"/>
        <v>47.393364928909953</v>
      </c>
      <c r="F22" s="319">
        <f>[12]Шаблон!$AL23</f>
        <v>123</v>
      </c>
      <c r="G22" s="326">
        <f>F22/'9'!F21*100</f>
        <v>50.409836065573764</v>
      </c>
      <c r="H22" s="320">
        <f>'9'!F21-'10'!F22</f>
        <v>121</v>
      </c>
      <c r="I22" s="323">
        <f t="shared" si="1"/>
        <v>49.590163934426236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[12]Шаблон!$I24</f>
        <v>2242</v>
      </c>
      <c r="C23" s="323">
        <f>B23/'9'!C22*100</f>
        <v>60.091128383811309</v>
      </c>
      <c r="D23" s="96">
        <f>'9'!C22-'10'!B23</f>
        <v>1489</v>
      </c>
      <c r="E23" s="323">
        <f t="shared" si="0"/>
        <v>39.908871616188691</v>
      </c>
      <c r="F23" s="319">
        <f>[12]Шаблон!$AL24</f>
        <v>1274</v>
      </c>
      <c r="G23" s="326">
        <f>F23/'9'!F22*100</f>
        <v>60.321969696969703</v>
      </c>
      <c r="H23" s="320">
        <f>'9'!F22-'10'!F23</f>
        <v>838</v>
      </c>
      <c r="I23" s="323">
        <f t="shared" si="1"/>
        <v>39.678030303030297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[12]Шаблон!$I25</f>
        <v>240</v>
      </c>
      <c r="C24" s="323">
        <f>B24/'9'!C23*100</f>
        <v>68.181818181818173</v>
      </c>
      <c r="D24" s="96">
        <f>'9'!C23-'10'!B24</f>
        <v>112</v>
      </c>
      <c r="E24" s="323">
        <f t="shared" si="0"/>
        <v>31.818181818181827</v>
      </c>
      <c r="F24" s="319">
        <f>[12]Шаблон!$AL25</f>
        <v>159</v>
      </c>
      <c r="G24" s="326">
        <f>F24/'9'!F23*100</f>
        <v>65.975103734439827</v>
      </c>
      <c r="H24" s="320">
        <f>'9'!F23-'10'!F24</f>
        <v>82</v>
      </c>
      <c r="I24" s="323">
        <f t="shared" si="1"/>
        <v>34.024896265560173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[12]Шаблон!$I26</f>
        <v>792</v>
      </c>
      <c r="C25" s="323">
        <f>B25/'9'!C24*100</f>
        <v>84.705882352941174</v>
      </c>
      <c r="D25" s="96">
        <f>'9'!C24-'10'!B25</f>
        <v>143</v>
      </c>
      <c r="E25" s="323">
        <f t="shared" si="0"/>
        <v>15.294117647058826</v>
      </c>
      <c r="F25" s="319">
        <f>[12]Шаблон!$AL26</f>
        <v>422</v>
      </c>
      <c r="G25" s="326">
        <f>F25/'9'!F24*100</f>
        <v>81.467181467181476</v>
      </c>
      <c r="H25" s="320">
        <f>'9'!F24-'10'!F25</f>
        <v>96</v>
      </c>
      <c r="I25" s="323">
        <f t="shared" si="1"/>
        <v>18.532818532818524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[12]Шаблон!$I27</f>
        <v>72</v>
      </c>
      <c r="C26" s="323">
        <f>B26/'9'!C25*100</f>
        <v>67.924528301886795</v>
      </c>
      <c r="D26" s="96">
        <f>'9'!C25-'10'!B26</f>
        <v>34</v>
      </c>
      <c r="E26" s="323">
        <f t="shared" si="0"/>
        <v>32.075471698113205</v>
      </c>
      <c r="F26" s="319">
        <f>[12]Шаблон!$AL27</f>
        <v>42</v>
      </c>
      <c r="G26" s="326">
        <f>F26/'9'!F25*100</f>
        <v>70</v>
      </c>
      <c r="H26" s="320">
        <f>'9'!F25-'10'!F26</f>
        <v>18</v>
      </c>
      <c r="I26" s="323">
        <f t="shared" si="1"/>
        <v>30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[12]Шаблон!$I28</f>
        <v>98</v>
      </c>
      <c r="C27" s="323">
        <f>B27/'9'!C26*100</f>
        <v>75.384615384615387</v>
      </c>
      <c r="D27" s="96">
        <f>'9'!C26-'10'!B27</f>
        <v>32</v>
      </c>
      <c r="E27" s="323">
        <f t="shared" si="0"/>
        <v>24.615384615384613</v>
      </c>
      <c r="F27" s="319">
        <f>[12]Шаблон!$AL28</f>
        <v>56</v>
      </c>
      <c r="G27" s="326">
        <f>F27/'9'!F26*100</f>
        <v>75.675675675675677</v>
      </c>
      <c r="H27" s="320">
        <f>'9'!F26-'10'!F27</f>
        <v>18</v>
      </c>
      <c r="I27" s="323">
        <f t="shared" si="1"/>
        <v>24.324324324324323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I6" sqref="I6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15" s="82" customFormat="1" ht="22.5" customHeight="1" x14ac:dyDescent="0.3">
      <c r="A2" s="438" t="s">
        <v>98</v>
      </c>
      <c r="B2" s="438"/>
      <c r="C2" s="438"/>
      <c r="D2" s="438"/>
      <c r="E2" s="438"/>
      <c r="F2" s="438"/>
      <c r="G2" s="438"/>
      <c r="I2" s="119"/>
    </row>
    <row r="3" spans="1:15" s="85" customFormat="1" ht="18.75" customHeight="1" x14ac:dyDescent="0.3">
      <c r="A3" s="274" t="s">
        <v>235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532</v>
      </c>
      <c r="C4" s="190" t="s">
        <v>533</v>
      </c>
      <c r="D4" s="142" t="s">
        <v>66</v>
      </c>
      <c r="E4" s="193" t="s">
        <v>534</v>
      </c>
      <c r="F4" s="193" t="s">
        <v>535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2615</v>
      </c>
      <c r="C5" s="126">
        <f>SUM(C6:C29)</f>
        <v>2374</v>
      </c>
      <c r="D5" s="203">
        <f>ROUND(C5/B5*100,1)</f>
        <v>90.8</v>
      </c>
      <c r="E5" s="126">
        <f>SUM(E6:E29)</f>
        <v>1267</v>
      </c>
      <c r="F5" s="126">
        <f>SUM(F6:F29)</f>
        <v>1588</v>
      </c>
      <c r="G5" s="203">
        <f>ROUND(F5/E5*100,1)</f>
        <v>125.3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976</v>
      </c>
      <c r="C6" s="96">
        <f>[13]Шаблон!$H11</f>
        <v>790</v>
      </c>
      <c r="D6" s="203">
        <f t="shared" ref="D6:D29" si="0">ROUND(C6/B6*100,1)</f>
        <v>80.900000000000006</v>
      </c>
      <c r="E6" s="386">
        <f>'[10]11'!F6</f>
        <v>518</v>
      </c>
      <c r="F6" s="96">
        <f>[13]Шаблон!$AK11</f>
        <v>515</v>
      </c>
      <c r="G6" s="203">
        <f t="shared" ref="G6:G29" si="1">ROUND(F6/E6*100,1)</f>
        <v>99.4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79</v>
      </c>
      <c r="C7" s="96">
        <f>[13]Шаблон!$H32</f>
        <v>29</v>
      </c>
      <c r="D7" s="203">
        <f t="shared" si="0"/>
        <v>36.700000000000003</v>
      </c>
      <c r="E7" s="386">
        <f>'[10]11'!F7</f>
        <v>49</v>
      </c>
      <c r="F7" s="96">
        <f>[13]Шаблон!$AK32</f>
        <v>23</v>
      </c>
      <c r="G7" s="203">
        <f t="shared" si="1"/>
        <v>46.9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30</v>
      </c>
      <c r="C8" s="96">
        <f>[13]Шаблон!$H33</f>
        <v>26</v>
      </c>
      <c r="D8" s="203">
        <f t="shared" si="0"/>
        <v>86.7</v>
      </c>
      <c r="E8" s="386">
        <f>'[10]11'!F8</f>
        <v>13</v>
      </c>
      <c r="F8" s="96">
        <f>[13]Шаблон!$AK33</f>
        <v>21</v>
      </c>
      <c r="G8" s="203">
        <f t="shared" si="1"/>
        <v>161.5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187</v>
      </c>
      <c r="C9" s="96">
        <f>[13]Шаблон!$H14</f>
        <v>119</v>
      </c>
      <c r="D9" s="203">
        <f t="shared" si="0"/>
        <v>63.6</v>
      </c>
      <c r="E9" s="386">
        <f>'[10]11'!F9</f>
        <v>121</v>
      </c>
      <c r="F9" s="96">
        <f>[13]Шаблон!$AK14</f>
        <v>94</v>
      </c>
      <c r="G9" s="203">
        <f t="shared" si="1"/>
        <v>77.7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105</v>
      </c>
      <c r="C10" s="96">
        <f>[13]Шаблон!$H15</f>
        <v>64</v>
      </c>
      <c r="D10" s="203">
        <f t="shared" si="0"/>
        <v>61</v>
      </c>
      <c r="E10" s="386">
        <f>'[10]11'!F10</f>
        <v>47</v>
      </c>
      <c r="F10" s="96">
        <f>[13]Шаблон!$AK15</f>
        <v>36</v>
      </c>
      <c r="G10" s="203">
        <f t="shared" si="1"/>
        <v>76.599999999999994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104</v>
      </c>
      <c r="C11" s="96">
        <f>[13]Шаблон!$H16</f>
        <v>80</v>
      </c>
      <c r="D11" s="203">
        <f t="shared" si="0"/>
        <v>76.900000000000006</v>
      </c>
      <c r="E11" s="386">
        <f>'[10]11'!F11</f>
        <v>62</v>
      </c>
      <c r="F11" s="96">
        <f>[13]Шаблон!$AK16</f>
        <v>55</v>
      </c>
      <c r="G11" s="203">
        <f t="shared" si="1"/>
        <v>88.7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296</v>
      </c>
      <c r="C12" s="96">
        <f>[13]Шаблон!$H17</f>
        <v>356</v>
      </c>
      <c r="D12" s="203">
        <f t="shared" si="0"/>
        <v>120.3</v>
      </c>
      <c r="E12" s="386">
        <f>'[10]11'!F12</f>
        <v>112</v>
      </c>
      <c r="F12" s="96">
        <f>[13]Шаблон!$AK17</f>
        <v>272</v>
      </c>
      <c r="G12" s="203">
        <f t="shared" si="1"/>
        <v>242.9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42</v>
      </c>
      <c r="C13" s="96">
        <f>[13]Шаблон!$H18</f>
        <v>76</v>
      </c>
      <c r="D13" s="203">
        <f t="shared" si="0"/>
        <v>181</v>
      </c>
      <c r="E13" s="386">
        <f>'[10]11'!F13</f>
        <v>14</v>
      </c>
      <c r="F13" s="96">
        <f>[13]Шаблон!$AK18</f>
        <v>48</v>
      </c>
      <c r="G13" s="203">
        <f t="shared" si="1"/>
        <v>342.9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21</v>
      </c>
      <c r="C14" s="96">
        <f>[13]Шаблон!$H19</f>
        <v>22</v>
      </c>
      <c r="D14" s="203">
        <f t="shared" si="0"/>
        <v>104.8</v>
      </c>
      <c r="E14" s="386">
        <f>'[10]11'!F14</f>
        <v>14</v>
      </c>
      <c r="F14" s="96">
        <f>[13]Шаблон!$AK19</f>
        <v>17</v>
      </c>
      <c r="G14" s="203">
        <f t="shared" si="1"/>
        <v>121.4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11</v>
      </c>
      <c r="C15" s="96">
        <f>[13]Шаблон!$H20</f>
        <v>4</v>
      </c>
      <c r="D15" s="203">
        <f t="shared" si="0"/>
        <v>36.4</v>
      </c>
      <c r="E15" s="386">
        <f>'[10]11'!F15</f>
        <v>3</v>
      </c>
      <c r="F15" s="96">
        <f>[13]Шаблон!$AK20</f>
        <v>2</v>
      </c>
      <c r="G15" s="203">
        <f t="shared" si="1"/>
        <v>66.7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36</v>
      </c>
      <c r="C16" s="96">
        <f>[13]Шаблон!$H21</f>
        <v>40</v>
      </c>
      <c r="D16" s="203">
        <f t="shared" si="0"/>
        <v>111.1</v>
      </c>
      <c r="E16" s="386">
        <f>'[10]11'!F16</f>
        <v>14</v>
      </c>
      <c r="F16" s="96">
        <f>[13]Шаблон!$AK21</f>
        <v>26</v>
      </c>
      <c r="G16" s="203">
        <f t="shared" si="1"/>
        <v>185.7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16</v>
      </c>
      <c r="C17" s="96">
        <f>[13]Шаблон!$H22</f>
        <v>8</v>
      </c>
      <c r="D17" s="203">
        <f t="shared" si="0"/>
        <v>50</v>
      </c>
      <c r="E17" s="386">
        <f>'[10]11'!F17</f>
        <v>2</v>
      </c>
      <c r="F17" s="96">
        <f>[13]Шаблон!$AK22</f>
        <v>7</v>
      </c>
      <c r="G17" s="203">
        <f t="shared" si="1"/>
        <v>350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85</v>
      </c>
      <c r="C18" s="96">
        <f>[13]Шаблон!$H23</f>
        <v>74</v>
      </c>
      <c r="D18" s="203">
        <f t="shared" si="0"/>
        <v>87.1</v>
      </c>
      <c r="E18" s="386">
        <f>'[10]11'!F18</f>
        <v>30</v>
      </c>
      <c r="F18" s="96">
        <f>[13]Шаблон!$AK23</f>
        <v>49</v>
      </c>
      <c r="G18" s="203">
        <f t="shared" si="1"/>
        <v>163.30000000000001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152</v>
      </c>
      <c r="C19" s="96">
        <f>[13]Шаблон!$H12</f>
        <v>77</v>
      </c>
      <c r="D19" s="203">
        <f t="shared" si="0"/>
        <v>50.7</v>
      </c>
      <c r="E19" s="386">
        <f>'[10]11'!F19</f>
        <v>37</v>
      </c>
      <c r="F19" s="96">
        <f>[13]Шаблон!$AK12</f>
        <v>50</v>
      </c>
      <c r="G19" s="203">
        <f t="shared" si="1"/>
        <v>135.1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13</v>
      </c>
      <c r="C20" s="96">
        <f>[13]Шаблон!$H24</f>
        <v>167</v>
      </c>
      <c r="D20" s="203">
        <f t="shared" si="0"/>
        <v>1284.5999999999999</v>
      </c>
      <c r="E20" s="386">
        <f>'[10]11'!F20</f>
        <v>4</v>
      </c>
      <c r="F20" s="96">
        <f>[13]Шаблон!$AK24</f>
        <v>90</v>
      </c>
      <c r="G20" s="203">
        <f t="shared" si="1"/>
        <v>2250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149</v>
      </c>
      <c r="C21" s="96">
        <f>[13]Шаблон!$H13</f>
        <v>18</v>
      </c>
      <c r="D21" s="203">
        <f t="shared" si="0"/>
        <v>12.1</v>
      </c>
      <c r="E21" s="386">
        <f>'[10]11'!F21</f>
        <v>70</v>
      </c>
      <c r="F21" s="96">
        <f>[13]Шаблон!$AK13</f>
        <v>10</v>
      </c>
      <c r="G21" s="203">
        <f t="shared" si="1"/>
        <v>14.3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19</v>
      </c>
      <c r="C22" s="96">
        <f>[13]Шаблон!$H25</f>
        <v>25</v>
      </c>
      <c r="D22" s="203">
        <f t="shared" si="0"/>
        <v>131.6</v>
      </c>
      <c r="E22" s="386">
        <f>'[10]11'!F22</f>
        <v>13</v>
      </c>
      <c r="F22" s="96">
        <f>[13]Шаблон!$AK25</f>
        <v>13</v>
      </c>
      <c r="G22" s="203">
        <f t="shared" si="1"/>
        <v>100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32</v>
      </c>
      <c r="C23" s="96">
        <f>[13]Шаблон!$H26</f>
        <v>112</v>
      </c>
      <c r="D23" s="203">
        <f t="shared" si="0"/>
        <v>350</v>
      </c>
      <c r="E23" s="386">
        <f>'[10]11'!F23</f>
        <v>14</v>
      </c>
      <c r="F23" s="96">
        <f>[13]Шаблон!$AK26</f>
        <v>73</v>
      </c>
      <c r="G23" s="203">
        <f t="shared" si="1"/>
        <v>521.4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41</v>
      </c>
      <c r="C24" s="96">
        <f>[13]Шаблон!$H27</f>
        <v>28</v>
      </c>
      <c r="D24" s="203">
        <f t="shared" si="0"/>
        <v>68.3</v>
      </c>
      <c r="E24" s="386">
        <f>'[10]11'!F24</f>
        <v>20</v>
      </c>
      <c r="F24" s="96">
        <f>[13]Шаблон!$AK27</f>
        <v>23</v>
      </c>
      <c r="G24" s="203">
        <f t="shared" si="1"/>
        <v>115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95</v>
      </c>
      <c r="C25" s="96">
        <f>[13]Шаблон!$H28</f>
        <v>28</v>
      </c>
      <c r="D25" s="203">
        <f t="shared" si="0"/>
        <v>29.5</v>
      </c>
      <c r="E25" s="386">
        <f>'[10]11'!F25</f>
        <v>51</v>
      </c>
      <c r="F25" s="96">
        <f>[13]Шаблон!$AK28</f>
        <v>22</v>
      </c>
      <c r="G25" s="203">
        <f t="shared" si="1"/>
        <v>43.1</v>
      </c>
      <c r="I25" s="99"/>
    </row>
    <row r="26" spans="1:10" ht="31.15" customHeight="1" x14ac:dyDescent="0.2">
      <c r="A26" s="94" t="s">
        <v>89</v>
      </c>
      <c r="B26" s="386">
        <f>'[10]11'!C26</f>
        <v>11</v>
      </c>
      <c r="C26" s="96">
        <f>[13]Шаблон!$H29</f>
        <v>56</v>
      </c>
      <c r="D26" s="203">
        <f t="shared" si="0"/>
        <v>509.1</v>
      </c>
      <c r="E26" s="386">
        <f>'[10]11'!F26</f>
        <v>7</v>
      </c>
      <c r="F26" s="96">
        <f>[13]Шаблон!$AK29</f>
        <v>28</v>
      </c>
      <c r="G26" s="203">
        <f t="shared" si="1"/>
        <v>400</v>
      </c>
      <c r="I26" s="99"/>
    </row>
    <row r="27" spans="1:10" ht="31.15" customHeight="1" x14ac:dyDescent="0.2">
      <c r="A27" s="94" t="s">
        <v>90</v>
      </c>
      <c r="B27" s="386">
        <f>'[10]11'!C27</f>
        <v>31</v>
      </c>
      <c r="C27" s="96">
        <f>[13]Шаблон!$H30</f>
        <v>135</v>
      </c>
      <c r="D27" s="203">
        <f t="shared" si="0"/>
        <v>435.5</v>
      </c>
      <c r="E27" s="386">
        <f>'[10]11'!F27</f>
        <v>11</v>
      </c>
      <c r="F27" s="96">
        <f>[13]Шаблон!$AK30</f>
        <v>94</v>
      </c>
      <c r="G27" s="203">
        <f t="shared" si="1"/>
        <v>854.5</v>
      </c>
      <c r="I27" s="99"/>
    </row>
    <row r="28" spans="1:10" ht="31.15" customHeight="1" x14ac:dyDescent="0.2">
      <c r="A28" s="94" t="s">
        <v>91</v>
      </c>
      <c r="B28" s="386">
        <f>'[10]11'!C28</f>
        <v>45</v>
      </c>
      <c r="C28" s="96">
        <f>[13]Шаблон!$H31</f>
        <v>8</v>
      </c>
      <c r="D28" s="203">
        <f t="shared" si="0"/>
        <v>17.8</v>
      </c>
      <c r="E28" s="386">
        <f>'[10]11'!F28</f>
        <v>16</v>
      </c>
      <c r="F28" s="96">
        <f>[13]Шаблон!$AK31</f>
        <v>4</v>
      </c>
      <c r="G28" s="203">
        <f t="shared" si="1"/>
        <v>25</v>
      </c>
      <c r="I28" s="99"/>
    </row>
    <row r="29" spans="1:10" ht="31.15" customHeight="1" x14ac:dyDescent="0.2">
      <c r="A29" s="94" t="s">
        <v>92</v>
      </c>
      <c r="B29" s="386">
        <f>'[10]11'!C29</f>
        <v>39</v>
      </c>
      <c r="C29" s="96">
        <f>[13]Шаблон!$H34</f>
        <v>32</v>
      </c>
      <c r="D29" s="203">
        <f t="shared" si="0"/>
        <v>82.1</v>
      </c>
      <c r="E29" s="386">
        <f>'[10]11'!F29</f>
        <v>25</v>
      </c>
      <c r="F29" s="96">
        <f>[13]Шаблон!$AK34</f>
        <v>16</v>
      </c>
      <c r="G29" s="203">
        <f t="shared" si="1"/>
        <v>64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2" t="s">
        <v>315</v>
      </c>
      <c r="B1" s="412"/>
      <c r="C1" s="412"/>
      <c r="D1" s="412"/>
      <c r="E1" s="412"/>
      <c r="F1" s="412"/>
      <c r="G1" s="412"/>
      <c r="H1" s="412"/>
      <c r="I1" s="412"/>
      <c r="J1" s="303"/>
      <c r="K1" s="303"/>
    </row>
    <row r="2" spans="1:13" s="82" customFormat="1" ht="19.5" customHeight="1" x14ac:dyDescent="0.3">
      <c r="A2" s="430" t="s">
        <v>98</v>
      </c>
      <c r="B2" s="430"/>
      <c r="C2" s="430"/>
      <c r="D2" s="430"/>
      <c r="E2" s="430"/>
      <c r="F2" s="430"/>
      <c r="G2" s="430"/>
      <c r="H2" s="430"/>
      <c r="I2" s="430"/>
      <c r="J2" s="304"/>
      <c r="K2" s="304"/>
    </row>
    <row r="3" spans="1:13" s="85" customFormat="1" ht="20.25" customHeight="1" x14ac:dyDescent="0.3">
      <c r="A3" s="274" t="s">
        <v>235</v>
      </c>
      <c r="B3" s="189"/>
      <c r="C3" s="189"/>
      <c r="D3" s="189"/>
      <c r="E3" s="189"/>
      <c r="F3" s="189"/>
      <c r="G3" s="189"/>
      <c r="H3" s="189"/>
      <c r="I3" s="305" t="s">
        <v>316</v>
      </c>
    </row>
    <row r="4" spans="1:13" s="85" customFormat="1" ht="34.5" customHeight="1" x14ac:dyDescent="0.2">
      <c r="A4" s="431"/>
      <c r="B4" s="432" t="s">
        <v>533</v>
      </c>
      <c r="C4" s="433"/>
      <c r="D4" s="433"/>
      <c r="E4" s="434"/>
      <c r="F4" s="435" t="s">
        <v>537</v>
      </c>
      <c r="G4" s="436"/>
      <c r="H4" s="436"/>
      <c r="I4" s="437"/>
    </row>
    <row r="5" spans="1:13" s="85" customFormat="1" ht="69.75" customHeight="1" x14ac:dyDescent="0.2">
      <c r="A5" s="431"/>
      <c r="B5" s="306" t="s">
        <v>317</v>
      </c>
      <c r="C5" s="306" t="s">
        <v>318</v>
      </c>
      <c r="D5" s="306" t="s">
        <v>319</v>
      </c>
      <c r="E5" s="306" t="s">
        <v>318</v>
      </c>
      <c r="F5" s="306" t="s">
        <v>317</v>
      </c>
      <c r="G5" s="306" t="s">
        <v>318</v>
      </c>
      <c r="H5" s="306" t="s">
        <v>319</v>
      </c>
      <c r="I5" s="306" t="s">
        <v>318</v>
      </c>
    </row>
    <row r="6" spans="1:13" s="89" customFormat="1" ht="34.5" customHeight="1" x14ac:dyDescent="0.25">
      <c r="A6" s="121" t="s">
        <v>99</v>
      </c>
      <c r="B6" s="308">
        <f>SUM(B7:B30)</f>
        <v>1284</v>
      </c>
      <c r="C6" s="309">
        <f>B6/'11'!C5*100</f>
        <v>54.085930918281377</v>
      </c>
      <c r="D6" s="308">
        <f>SUM(D7:D30)</f>
        <v>1090</v>
      </c>
      <c r="E6" s="310">
        <f>100-C6</f>
        <v>45.914069081718623</v>
      </c>
      <c r="F6" s="308">
        <f>SUM(F7:F30)</f>
        <v>921</v>
      </c>
      <c r="G6" s="309">
        <f>F6/'11'!F5*100</f>
        <v>57.997481108312343</v>
      </c>
      <c r="H6" s="308">
        <f>SUM(H7:H30)</f>
        <v>667</v>
      </c>
      <c r="I6" s="310">
        <f>100-G6</f>
        <v>42.002518891687657</v>
      </c>
      <c r="K6" s="360"/>
      <c r="L6" s="360"/>
    </row>
    <row r="7" spans="1:13" ht="15.75" x14ac:dyDescent="0.2">
      <c r="A7" s="94" t="s">
        <v>69</v>
      </c>
      <c r="B7" s="319">
        <f>[13]Шаблон!$I11</f>
        <v>521</v>
      </c>
      <c r="C7" s="323">
        <f>B7/'11'!C6*100</f>
        <v>65.949367088607588</v>
      </c>
      <c r="D7" s="320">
        <f>'11'!C6-'12'!B7</f>
        <v>269</v>
      </c>
      <c r="E7" s="323">
        <f t="shared" ref="E7:E30" si="0">100-C7</f>
        <v>34.050632911392412</v>
      </c>
      <c r="F7" s="319">
        <f>[13]Шаблон!$AL11</f>
        <v>355</v>
      </c>
      <c r="G7" s="323">
        <f>F7/'11'!F6*100</f>
        <v>68.932038834951456</v>
      </c>
      <c r="H7" s="320">
        <f>'11'!F6-'12'!F7</f>
        <v>160</v>
      </c>
      <c r="I7" s="323">
        <f t="shared" ref="I7:I30" si="1">100-G7</f>
        <v>31.067961165048544</v>
      </c>
      <c r="J7" s="98"/>
      <c r="L7" s="327"/>
      <c r="M7" s="101"/>
    </row>
    <row r="8" spans="1:13" ht="15.75" x14ac:dyDescent="0.2">
      <c r="A8" s="94" t="s">
        <v>70</v>
      </c>
      <c r="B8" s="319">
        <f>[13]Шаблон!$I32</f>
        <v>11</v>
      </c>
      <c r="C8" s="323">
        <f>B8/'11'!C7*100</f>
        <v>37.931034482758619</v>
      </c>
      <c r="D8" s="320">
        <f>'11'!C7-'12'!B8</f>
        <v>18</v>
      </c>
      <c r="E8" s="323">
        <f t="shared" si="0"/>
        <v>62.068965517241381</v>
      </c>
      <c r="F8" s="319">
        <f>[13]Шаблон!$AL32</f>
        <v>10</v>
      </c>
      <c r="G8" s="323">
        <f>F8/'11'!F7*100</f>
        <v>43.478260869565219</v>
      </c>
      <c r="H8" s="320">
        <f>'11'!F7-'12'!F8</f>
        <v>13</v>
      </c>
      <c r="I8" s="323">
        <f t="shared" si="1"/>
        <v>56.521739130434781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[13]Шаблон!$I33</f>
        <v>6</v>
      </c>
      <c r="C9" s="323">
        <f>B9/'11'!C8*100</f>
        <v>23.076923076923077</v>
      </c>
      <c r="D9" s="320">
        <f>'11'!C8-'12'!B9</f>
        <v>20</v>
      </c>
      <c r="E9" s="323">
        <f t="shared" si="0"/>
        <v>76.92307692307692</v>
      </c>
      <c r="F9" s="319">
        <f>[13]Шаблон!$AL33</f>
        <v>4</v>
      </c>
      <c r="G9" s="323">
        <f>F9/'11'!F8*100</f>
        <v>19.047619047619047</v>
      </c>
      <c r="H9" s="320">
        <f>'11'!F8-'12'!F9</f>
        <v>17</v>
      </c>
      <c r="I9" s="323">
        <f t="shared" si="1"/>
        <v>80.952380952380949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[13]Шаблон!$I14</f>
        <v>98</v>
      </c>
      <c r="C10" s="323">
        <f>B10/'11'!C9*100</f>
        <v>82.35294117647058</v>
      </c>
      <c r="D10" s="320">
        <f>'11'!C9-'12'!B10</f>
        <v>21</v>
      </c>
      <c r="E10" s="323">
        <f t="shared" si="0"/>
        <v>17.64705882352942</v>
      </c>
      <c r="F10" s="319">
        <f>[13]Шаблон!$AL14</f>
        <v>82</v>
      </c>
      <c r="G10" s="323">
        <f>F10/'11'!F9*100</f>
        <v>87.2340425531915</v>
      </c>
      <c r="H10" s="320">
        <f>'11'!F9-'12'!F10</f>
        <v>12</v>
      </c>
      <c r="I10" s="323">
        <f t="shared" si="1"/>
        <v>12.7659574468085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[13]Шаблон!$I15</f>
        <v>55</v>
      </c>
      <c r="C11" s="323">
        <f>B11/'11'!C10*100</f>
        <v>85.9375</v>
      </c>
      <c r="D11" s="320">
        <f>'11'!C10-'12'!B11</f>
        <v>9</v>
      </c>
      <c r="E11" s="323">
        <f t="shared" si="0"/>
        <v>14.0625</v>
      </c>
      <c r="F11" s="319">
        <f>[13]Шаблон!$AL15</f>
        <v>32</v>
      </c>
      <c r="G11" s="323">
        <f>F11/'11'!F10*100</f>
        <v>88.888888888888886</v>
      </c>
      <c r="H11" s="320">
        <f>'11'!F10-'12'!F11</f>
        <v>4</v>
      </c>
      <c r="I11" s="323">
        <f t="shared" si="1"/>
        <v>11.111111111111114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[13]Шаблон!$I16</f>
        <v>71</v>
      </c>
      <c r="C12" s="323">
        <f>B12/'11'!C11*100</f>
        <v>88.75</v>
      </c>
      <c r="D12" s="320">
        <f>'11'!C11-'12'!B12</f>
        <v>9</v>
      </c>
      <c r="E12" s="323">
        <f t="shared" si="0"/>
        <v>11.25</v>
      </c>
      <c r="F12" s="319">
        <f>[13]Шаблон!$AL16</f>
        <v>50</v>
      </c>
      <c r="G12" s="323">
        <f>F12/'11'!F11*100</f>
        <v>90.909090909090907</v>
      </c>
      <c r="H12" s="320">
        <f>'11'!F11-'12'!F12</f>
        <v>5</v>
      </c>
      <c r="I12" s="323">
        <f t="shared" si="1"/>
        <v>9.0909090909090935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[13]Шаблон!$I17</f>
        <v>172</v>
      </c>
      <c r="C13" s="323">
        <f>B13/'11'!C12*100</f>
        <v>48.314606741573037</v>
      </c>
      <c r="D13" s="320">
        <f>'11'!C12-'12'!B13</f>
        <v>184</v>
      </c>
      <c r="E13" s="323">
        <f t="shared" si="0"/>
        <v>51.685393258426963</v>
      </c>
      <c r="F13" s="319">
        <f>[13]Шаблон!$AL17</f>
        <v>147</v>
      </c>
      <c r="G13" s="323">
        <f>F13/'11'!F12*100</f>
        <v>54.044117647058819</v>
      </c>
      <c r="H13" s="320">
        <f>'11'!F12-'12'!F13</f>
        <v>125</v>
      </c>
      <c r="I13" s="323">
        <f t="shared" si="1"/>
        <v>45.955882352941181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[13]Шаблон!$I18</f>
        <v>15</v>
      </c>
      <c r="C14" s="323">
        <f>B14/'11'!C13*100</f>
        <v>19.736842105263158</v>
      </c>
      <c r="D14" s="320">
        <f>'11'!C13-'12'!B14</f>
        <v>61</v>
      </c>
      <c r="E14" s="323">
        <f t="shared" si="0"/>
        <v>80.26315789473685</v>
      </c>
      <c r="F14" s="319">
        <f>[13]Шаблон!$AL18</f>
        <v>8</v>
      </c>
      <c r="G14" s="323">
        <f>F14/'11'!F13*100</f>
        <v>16.666666666666664</v>
      </c>
      <c r="H14" s="320">
        <f>'11'!F13-'12'!F14</f>
        <v>40</v>
      </c>
      <c r="I14" s="323">
        <f t="shared" si="1"/>
        <v>83.333333333333343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[13]Шаблон!$I19</f>
        <v>19</v>
      </c>
      <c r="C15" s="323">
        <f>B15/'11'!C14*100</f>
        <v>86.36363636363636</v>
      </c>
      <c r="D15" s="320">
        <f>'11'!C14-'12'!B15</f>
        <v>3</v>
      </c>
      <c r="E15" s="323">
        <f t="shared" si="0"/>
        <v>13.63636363636364</v>
      </c>
      <c r="F15" s="319">
        <f>[13]Шаблон!$AL19</f>
        <v>14</v>
      </c>
      <c r="G15" s="323">
        <f>F15/'11'!F14*100</f>
        <v>82.35294117647058</v>
      </c>
      <c r="H15" s="320">
        <f>'11'!F14-'12'!F15</f>
        <v>3</v>
      </c>
      <c r="I15" s="323">
        <f t="shared" si="1"/>
        <v>17.64705882352942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[13]Шаблон!$I20</f>
        <v>1</v>
      </c>
      <c r="C16" s="323">
        <f>B16/'11'!C15*100</f>
        <v>25</v>
      </c>
      <c r="D16" s="320">
        <f>'11'!C15-'12'!B16</f>
        <v>3</v>
      </c>
      <c r="E16" s="323">
        <f t="shared" si="0"/>
        <v>75</v>
      </c>
      <c r="F16" s="319">
        <f>[13]Шаблон!$AL20</f>
        <v>1</v>
      </c>
      <c r="G16" s="323">
        <f>F16/'11'!F15*100</f>
        <v>50</v>
      </c>
      <c r="H16" s="320">
        <f>'11'!F15-'12'!F16</f>
        <v>1</v>
      </c>
      <c r="I16" s="323">
        <f t="shared" si="1"/>
        <v>50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[13]Шаблон!$I21</f>
        <v>22</v>
      </c>
      <c r="C17" s="323">
        <f>B17/'11'!C16*100</f>
        <v>55.000000000000007</v>
      </c>
      <c r="D17" s="320">
        <f>'11'!C16-'12'!B17</f>
        <v>18</v>
      </c>
      <c r="E17" s="323">
        <f t="shared" si="0"/>
        <v>44.999999999999993</v>
      </c>
      <c r="F17" s="319">
        <f>[13]Шаблон!$AL21</f>
        <v>15</v>
      </c>
      <c r="G17" s="323">
        <f>F17/'11'!F16*100</f>
        <v>57.692307692307686</v>
      </c>
      <c r="H17" s="320">
        <f>'11'!F16-'12'!F17</f>
        <v>11</v>
      </c>
      <c r="I17" s="323">
        <f t="shared" si="1"/>
        <v>42.307692307692314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[13]Шаблон!$I22</f>
        <v>6</v>
      </c>
      <c r="C18" s="323">
        <f>B18/'11'!C17*100</f>
        <v>75</v>
      </c>
      <c r="D18" s="320">
        <f>'11'!C17-'12'!B18</f>
        <v>2</v>
      </c>
      <c r="E18" s="323">
        <f t="shared" si="0"/>
        <v>25</v>
      </c>
      <c r="F18" s="319">
        <f>[13]Шаблон!$AL22</f>
        <v>5</v>
      </c>
      <c r="G18" s="323">
        <f>F18/'11'!F17*100</f>
        <v>71.428571428571431</v>
      </c>
      <c r="H18" s="320">
        <f>'11'!F17-'12'!F18</f>
        <v>2</v>
      </c>
      <c r="I18" s="323">
        <f t="shared" si="1"/>
        <v>28.571428571428569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[13]Шаблон!$I23</f>
        <v>46</v>
      </c>
      <c r="C19" s="323">
        <f>B19/'11'!C18*100</f>
        <v>62.162162162162161</v>
      </c>
      <c r="D19" s="320">
        <f>'11'!C18-'12'!B19</f>
        <v>28</v>
      </c>
      <c r="E19" s="323">
        <f t="shared" si="0"/>
        <v>37.837837837837839</v>
      </c>
      <c r="F19" s="319">
        <f>[13]Шаблон!$AL23</f>
        <v>32</v>
      </c>
      <c r="G19" s="323">
        <f>F19/'11'!F18*100</f>
        <v>65.306122448979593</v>
      </c>
      <c r="H19" s="320">
        <f>'11'!F18-'12'!F19</f>
        <v>17</v>
      </c>
      <c r="I19" s="323">
        <f t="shared" si="1"/>
        <v>34.693877551020407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[13]Шаблон!$I12</f>
        <v>41</v>
      </c>
      <c r="C20" s="323">
        <f>B20/'11'!C19*100</f>
        <v>53.246753246753244</v>
      </c>
      <c r="D20" s="320">
        <f>'11'!C19-'12'!B20</f>
        <v>36</v>
      </c>
      <c r="E20" s="323">
        <f t="shared" si="0"/>
        <v>46.753246753246756</v>
      </c>
      <c r="F20" s="319">
        <f>[13]Шаблон!$AL12</f>
        <v>29</v>
      </c>
      <c r="G20" s="323">
        <f>F20/'11'!F19*100</f>
        <v>57.999999999999993</v>
      </c>
      <c r="H20" s="320">
        <f>'11'!F19-'12'!F20</f>
        <v>21</v>
      </c>
      <c r="I20" s="323">
        <f t="shared" si="1"/>
        <v>42.000000000000007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[13]Шаблон!$I24</f>
        <v>34</v>
      </c>
      <c r="C21" s="323">
        <f>B21/'11'!C20*100</f>
        <v>20.359281437125748</v>
      </c>
      <c r="D21" s="320">
        <f>'11'!C20-'12'!B21</f>
        <v>133</v>
      </c>
      <c r="E21" s="323">
        <f t="shared" si="0"/>
        <v>79.640718562874255</v>
      </c>
      <c r="F21" s="319">
        <f>[13]Шаблон!$AL24</f>
        <v>21</v>
      </c>
      <c r="G21" s="323">
        <f>F21/'11'!F20*100</f>
        <v>23.333333333333332</v>
      </c>
      <c r="H21" s="320">
        <f>'11'!F20-'12'!F21</f>
        <v>69</v>
      </c>
      <c r="I21" s="323">
        <f t="shared" si="1"/>
        <v>76.666666666666671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[13]Шаблон!$I13</f>
        <v>6</v>
      </c>
      <c r="C22" s="323">
        <f>B22/'11'!C21*100</f>
        <v>33.333333333333329</v>
      </c>
      <c r="D22" s="320">
        <f>'11'!C21-'12'!B22</f>
        <v>12</v>
      </c>
      <c r="E22" s="323">
        <f t="shared" si="0"/>
        <v>66.666666666666671</v>
      </c>
      <c r="F22" s="319">
        <f>[13]Шаблон!$AL13</f>
        <v>4</v>
      </c>
      <c r="G22" s="323">
        <f>F22/'11'!F21*100</f>
        <v>40</v>
      </c>
      <c r="H22" s="320">
        <f>'11'!F21-'12'!F22</f>
        <v>6</v>
      </c>
      <c r="I22" s="323">
        <f t="shared" si="1"/>
        <v>60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[13]Шаблон!$I25</f>
        <v>1</v>
      </c>
      <c r="C23" s="323">
        <f>B23/'11'!C22*100</f>
        <v>4</v>
      </c>
      <c r="D23" s="320">
        <f>'11'!C22-'12'!B23</f>
        <v>24</v>
      </c>
      <c r="E23" s="323">
        <f t="shared" si="0"/>
        <v>96</v>
      </c>
      <c r="F23" s="319">
        <f>[13]Шаблон!$AL25</f>
        <v>1</v>
      </c>
      <c r="G23" s="323">
        <f>F23/'11'!F22*100</f>
        <v>7.6923076923076925</v>
      </c>
      <c r="H23" s="320">
        <f>'11'!F22-'12'!F23</f>
        <v>12</v>
      </c>
      <c r="I23" s="323">
        <f t="shared" si="1"/>
        <v>92.307692307692307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[13]Шаблон!$I26</f>
        <v>37</v>
      </c>
      <c r="C24" s="323">
        <f>B24/'11'!C23*100</f>
        <v>33.035714285714285</v>
      </c>
      <c r="D24" s="320">
        <f>'11'!C23-'12'!B24</f>
        <v>75</v>
      </c>
      <c r="E24" s="323">
        <f t="shared" si="0"/>
        <v>66.964285714285722</v>
      </c>
      <c r="F24" s="319">
        <f>[13]Шаблон!$AL26</f>
        <v>30</v>
      </c>
      <c r="G24" s="323">
        <f>F24/'11'!F23*100</f>
        <v>41.095890410958901</v>
      </c>
      <c r="H24" s="320">
        <f>'11'!F23-'12'!F24</f>
        <v>43</v>
      </c>
      <c r="I24" s="323">
        <f t="shared" si="1"/>
        <v>58.904109589041099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[13]Шаблон!$I27</f>
        <v>17</v>
      </c>
      <c r="C25" s="323">
        <f>B25/'11'!C24*100</f>
        <v>60.714285714285708</v>
      </c>
      <c r="D25" s="320">
        <f>'11'!C24-'12'!B25</f>
        <v>11</v>
      </c>
      <c r="E25" s="323">
        <f t="shared" si="0"/>
        <v>39.285714285714292</v>
      </c>
      <c r="F25" s="319">
        <f>[13]Шаблон!$AL27</f>
        <v>15</v>
      </c>
      <c r="G25" s="323">
        <f>F25/'11'!F24*100</f>
        <v>65.217391304347828</v>
      </c>
      <c r="H25" s="320">
        <f>'11'!F24-'12'!F25</f>
        <v>8</v>
      </c>
      <c r="I25" s="323">
        <f t="shared" si="1"/>
        <v>34.782608695652172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[13]Шаблон!$I28</f>
        <v>6</v>
      </c>
      <c r="C26" s="323">
        <f>B26/'11'!C25*100</f>
        <v>21.428571428571427</v>
      </c>
      <c r="D26" s="320">
        <f>'11'!C25-'12'!B26</f>
        <v>22</v>
      </c>
      <c r="E26" s="323">
        <f t="shared" si="0"/>
        <v>78.571428571428569</v>
      </c>
      <c r="F26" s="319">
        <f>[13]Шаблон!$AL28</f>
        <v>3</v>
      </c>
      <c r="G26" s="323">
        <f>F26/'11'!F25*100</f>
        <v>13.636363636363635</v>
      </c>
      <c r="H26" s="320">
        <f>'11'!F25-'12'!F26</f>
        <v>19</v>
      </c>
      <c r="I26" s="323">
        <f t="shared" si="1"/>
        <v>86.36363636363636</v>
      </c>
      <c r="L26" s="100"/>
    </row>
    <row r="27" spans="1:13" ht="15.75" x14ac:dyDescent="0.2">
      <c r="A27" s="94" t="s">
        <v>89</v>
      </c>
      <c r="B27" s="319">
        <f>[13]Шаблон!$I29</f>
        <v>19</v>
      </c>
      <c r="C27" s="323">
        <f>B27/'11'!C26*100</f>
        <v>33.928571428571431</v>
      </c>
      <c r="D27" s="320">
        <f>'11'!C26-'12'!B27</f>
        <v>37</v>
      </c>
      <c r="E27" s="323">
        <f t="shared" si="0"/>
        <v>66.071428571428569</v>
      </c>
      <c r="F27" s="319">
        <f>[13]Шаблон!$AL29</f>
        <v>5</v>
      </c>
      <c r="G27" s="323">
        <f>F27/'11'!F26*100</f>
        <v>17.857142857142858</v>
      </c>
      <c r="H27" s="320">
        <f>'11'!F26-'12'!F27</f>
        <v>23</v>
      </c>
      <c r="I27" s="323">
        <f t="shared" si="1"/>
        <v>82.142857142857139</v>
      </c>
      <c r="L27" s="100"/>
    </row>
    <row r="28" spans="1:13" ht="15.75" x14ac:dyDescent="0.2">
      <c r="A28" s="94" t="s">
        <v>90</v>
      </c>
      <c r="B28" s="319">
        <f>[13]Шаблон!$I30</f>
        <v>67</v>
      </c>
      <c r="C28" s="323">
        <f>B28/'11'!C27*100</f>
        <v>49.629629629629626</v>
      </c>
      <c r="D28" s="320">
        <f>'11'!C27-'12'!B28</f>
        <v>68</v>
      </c>
      <c r="E28" s="323">
        <f t="shared" si="0"/>
        <v>50.370370370370374</v>
      </c>
      <c r="F28" s="319">
        <f>[13]Шаблон!$AL30</f>
        <v>54</v>
      </c>
      <c r="G28" s="323">
        <f>F28/'11'!F27*100</f>
        <v>57.446808510638306</v>
      </c>
      <c r="H28" s="320">
        <f>'11'!F27-'12'!F28</f>
        <v>40</v>
      </c>
      <c r="I28" s="323">
        <f t="shared" si="1"/>
        <v>42.553191489361694</v>
      </c>
    </row>
    <row r="29" spans="1:13" ht="15.75" x14ac:dyDescent="0.2">
      <c r="A29" s="94" t="s">
        <v>91</v>
      </c>
      <c r="B29" s="319">
        <f>[13]Шаблон!$I31</f>
        <v>3</v>
      </c>
      <c r="C29" s="323">
        <f>B29/'11'!C28*100</f>
        <v>37.5</v>
      </c>
      <c r="D29" s="320">
        <f>'11'!C28-'12'!B29</f>
        <v>5</v>
      </c>
      <c r="E29" s="323">
        <f t="shared" si="0"/>
        <v>62.5</v>
      </c>
      <c r="F29" s="319">
        <f>[13]Шаблон!$AL31</f>
        <v>1</v>
      </c>
      <c r="G29" s="323">
        <f>F29/'11'!F28*100</f>
        <v>25</v>
      </c>
      <c r="H29" s="320">
        <f>'11'!F28-'12'!F29</f>
        <v>3</v>
      </c>
      <c r="I29" s="323">
        <f t="shared" si="1"/>
        <v>75</v>
      </c>
    </row>
    <row r="30" spans="1:13" ht="15.75" x14ac:dyDescent="0.2">
      <c r="A30" s="94" t="s">
        <v>92</v>
      </c>
      <c r="B30" s="319">
        <f>[13]Шаблон!$I34</f>
        <v>10</v>
      </c>
      <c r="C30" s="323">
        <f>B30/'11'!C29*100</f>
        <v>31.25</v>
      </c>
      <c r="D30" s="320">
        <f>'11'!C29-'12'!B30</f>
        <v>22</v>
      </c>
      <c r="E30" s="323">
        <f t="shared" si="0"/>
        <v>68.75</v>
      </c>
      <c r="F30" s="319">
        <f>[13]Шаблон!$AL34</f>
        <v>3</v>
      </c>
      <c r="G30" s="323">
        <f>F30/'11'!F29*100</f>
        <v>18.75</v>
      </c>
      <c r="H30" s="320">
        <f>'11'!F29-'12'!F30</f>
        <v>13</v>
      </c>
      <c r="I30" s="323">
        <f t="shared" si="1"/>
        <v>81.25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49" sqref="G4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5" t="s">
        <v>320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235</v>
      </c>
    </row>
    <row r="4" spans="1:6" s="155" customFormat="1" ht="35.450000000000003" customHeight="1" x14ac:dyDescent="0.25">
      <c r="A4" s="289"/>
      <c r="B4" s="290" t="s">
        <v>110</v>
      </c>
      <c r="C4" s="291" t="s">
        <v>533</v>
      </c>
      <c r="D4" s="292" t="s">
        <v>535</v>
      </c>
    </row>
    <row r="5" spans="1:6" ht="25.5" customHeight="1" x14ac:dyDescent="0.25">
      <c r="A5" s="156">
        <v>1</v>
      </c>
      <c r="B5" s="157" t="s">
        <v>322</v>
      </c>
      <c r="C5" s="182">
        <v>2698</v>
      </c>
      <c r="D5" s="182">
        <v>1620</v>
      </c>
      <c r="F5" s="178"/>
    </row>
    <row r="6" spans="1:6" ht="45" customHeight="1" x14ac:dyDescent="0.25">
      <c r="A6" s="156">
        <v>2</v>
      </c>
      <c r="B6" s="157" t="s">
        <v>321</v>
      </c>
      <c r="C6" s="182">
        <v>2057</v>
      </c>
      <c r="D6" s="182">
        <v>794</v>
      </c>
      <c r="F6" s="178"/>
    </row>
    <row r="7" spans="1:6" ht="63" x14ac:dyDescent="0.25">
      <c r="A7" s="156">
        <v>3</v>
      </c>
      <c r="B7" s="157" t="s">
        <v>323</v>
      </c>
      <c r="C7" s="182">
        <v>1175</v>
      </c>
      <c r="D7" s="182">
        <v>778</v>
      </c>
      <c r="F7" s="178"/>
    </row>
    <row r="8" spans="1:6" s="160" customFormat="1" ht="18" customHeight="1" x14ac:dyDescent="0.25">
      <c r="A8" s="156">
        <v>4</v>
      </c>
      <c r="B8" s="157" t="s">
        <v>324</v>
      </c>
      <c r="C8" s="182">
        <v>486</v>
      </c>
      <c r="D8" s="182">
        <v>294</v>
      </c>
      <c r="F8" s="178"/>
    </row>
    <row r="9" spans="1:6" s="160" customFormat="1" ht="18" customHeight="1" x14ac:dyDescent="0.25">
      <c r="A9" s="156">
        <v>5</v>
      </c>
      <c r="B9" s="157" t="s">
        <v>325</v>
      </c>
      <c r="C9" s="182">
        <v>423</v>
      </c>
      <c r="D9" s="182">
        <v>162</v>
      </c>
      <c r="F9" s="178"/>
    </row>
    <row r="10" spans="1:6" s="160" customFormat="1" ht="31.5" x14ac:dyDescent="0.25">
      <c r="A10" s="156">
        <v>6</v>
      </c>
      <c r="B10" s="157" t="s">
        <v>326</v>
      </c>
      <c r="C10" s="182">
        <v>398</v>
      </c>
      <c r="D10" s="182">
        <v>275</v>
      </c>
      <c r="F10" s="178"/>
    </row>
    <row r="11" spans="1:6" s="160" customFormat="1" ht="31.5" x14ac:dyDescent="0.25">
      <c r="A11" s="156">
        <v>7</v>
      </c>
      <c r="B11" s="157" t="s">
        <v>370</v>
      </c>
      <c r="C11" s="182">
        <v>370</v>
      </c>
      <c r="D11" s="182">
        <v>338</v>
      </c>
      <c r="F11" s="178"/>
    </row>
    <row r="12" spans="1:6" s="160" customFormat="1" ht="47.25" x14ac:dyDescent="0.25">
      <c r="A12" s="156">
        <v>8</v>
      </c>
      <c r="B12" s="157" t="s">
        <v>329</v>
      </c>
      <c r="C12" s="182">
        <v>345</v>
      </c>
      <c r="D12" s="182">
        <v>230</v>
      </c>
      <c r="F12" s="178"/>
    </row>
    <row r="13" spans="1:6" s="160" customFormat="1" x14ac:dyDescent="0.25">
      <c r="A13" s="156">
        <v>9</v>
      </c>
      <c r="B13" s="157" t="s">
        <v>328</v>
      </c>
      <c r="C13" s="182">
        <v>292</v>
      </c>
      <c r="D13" s="182">
        <v>187</v>
      </c>
      <c r="F13" s="178"/>
    </row>
    <row r="14" spans="1:6" s="160" customFormat="1" x14ac:dyDescent="0.25">
      <c r="A14" s="156">
        <v>10</v>
      </c>
      <c r="B14" s="157" t="s">
        <v>333</v>
      </c>
      <c r="C14" s="182">
        <v>291</v>
      </c>
      <c r="D14" s="182">
        <v>212</v>
      </c>
      <c r="F14" s="178"/>
    </row>
    <row r="15" spans="1:6" s="160" customFormat="1" ht="36" customHeight="1" x14ac:dyDescent="0.25">
      <c r="A15" s="156">
        <v>11</v>
      </c>
      <c r="B15" s="157" t="s">
        <v>327</v>
      </c>
      <c r="C15" s="182">
        <v>248</v>
      </c>
      <c r="D15" s="182">
        <v>177</v>
      </c>
      <c r="F15" s="178"/>
    </row>
    <row r="16" spans="1:6" s="160" customFormat="1" ht="19.5" customHeight="1" x14ac:dyDescent="0.25">
      <c r="A16" s="156">
        <v>12</v>
      </c>
      <c r="B16" s="157" t="s">
        <v>331</v>
      </c>
      <c r="C16" s="182">
        <v>217</v>
      </c>
      <c r="D16" s="182">
        <v>169</v>
      </c>
      <c r="F16" s="178"/>
    </row>
    <row r="17" spans="1:6" s="160" customFormat="1" ht="21" customHeight="1" x14ac:dyDescent="0.25">
      <c r="A17" s="156">
        <v>13</v>
      </c>
      <c r="B17" s="157" t="s">
        <v>353</v>
      </c>
      <c r="C17" s="182">
        <v>201</v>
      </c>
      <c r="D17" s="182">
        <v>147</v>
      </c>
      <c r="F17" s="178"/>
    </row>
    <row r="18" spans="1:6" s="160" customFormat="1" ht="31.5" x14ac:dyDescent="0.25">
      <c r="A18" s="156">
        <v>14</v>
      </c>
      <c r="B18" s="157" t="s">
        <v>330</v>
      </c>
      <c r="C18" s="182">
        <v>183</v>
      </c>
      <c r="D18" s="182">
        <v>116</v>
      </c>
      <c r="F18" s="178"/>
    </row>
    <row r="19" spans="1:6" s="160" customFormat="1" ht="32.25" customHeight="1" x14ac:dyDescent="0.25">
      <c r="A19" s="156">
        <v>15</v>
      </c>
      <c r="B19" s="157" t="s">
        <v>337</v>
      </c>
      <c r="C19" s="182">
        <v>162</v>
      </c>
      <c r="D19" s="182">
        <v>93</v>
      </c>
      <c r="F19" s="178"/>
    </row>
    <row r="20" spans="1:6" s="160" customFormat="1" ht="18" customHeight="1" x14ac:dyDescent="0.25">
      <c r="A20" s="156">
        <v>16</v>
      </c>
      <c r="B20" s="157" t="s">
        <v>361</v>
      </c>
      <c r="C20" s="182">
        <v>151</v>
      </c>
      <c r="D20" s="182">
        <v>93</v>
      </c>
      <c r="F20" s="178"/>
    </row>
    <row r="21" spans="1:6" s="160" customFormat="1" ht="21" customHeight="1" x14ac:dyDescent="0.25">
      <c r="A21" s="156">
        <v>17</v>
      </c>
      <c r="B21" s="157" t="s">
        <v>435</v>
      </c>
      <c r="C21" s="182">
        <v>150</v>
      </c>
      <c r="D21" s="182">
        <v>139</v>
      </c>
      <c r="F21" s="178"/>
    </row>
    <row r="22" spans="1:6" s="160" customFormat="1" ht="33.75" customHeight="1" x14ac:dyDescent="0.25">
      <c r="A22" s="156">
        <v>18</v>
      </c>
      <c r="B22" s="157" t="s">
        <v>334</v>
      </c>
      <c r="C22" s="182">
        <v>138</v>
      </c>
      <c r="D22" s="182">
        <v>48</v>
      </c>
      <c r="F22" s="178"/>
    </row>
    <row r="23" spans="1:6" s="160" customFormat="1" ht="18.75" customHeight="1" x14ac:dyDescent="0.25">
      <c r="A23" s="156">
        <v>19</v>
      </c>
      <c r="B23" s="157" t="s">
        <v>352</v>
      </c>
      <c r="C23" s="182">
        <v>137</v>
      </c>
      <c r="D23" s="182">
        <v>79</v>
      </c>
      <c r="F23" s="178"/>
    </row>
    <row r="24" spans="1:6" s="160" customFormat="1" ht="24" customHeight="1" x14ac:dyDescent="0.25">
      <c r="A24" s="156">
        <v>20</v>
      </c>
      <c r="B24" s="157" t="s">
        <v>339</v>
      </c>
      <c r="C24" s="182">
        <v>135</v>
      </c>
      <c r="D24" s="182">
        <v>94</v>
      </c>
      <c r="F24" s="178"/>
    </row>
    <row r="25" spans="1:6" s="160" customFormat="1" ht="21.75" customHeight="1" x14ac:dyDescent="0.25">
      <c r="A25" s="156">
        <v>21</v>
      </c>
      <c r="B25" s="157" t="s">
        <v>340</v>
      </c>
      <c r="C25" s="182">
        <v>132</v>
      </c>
      <c r="D25" s="182">
        <v>93</v>
      </c>
      <c r="F25" s="178"/>
    </row>
    <row r="26" spans="1:6" s="160" customFormat="1" ht="31.5" x14ac:dyDescent="0.25">
      <c r="A26" s="156">
        <v>22</v>
      </c>
      <c r="B26" s="157" t="s">
        <v>362</v>
      </c>
      <c r="C26" s="182">
        <v>130</v>
      </c>
      <c r="D26" s="182">
        <v>60</v>
      </c>
      <c r="F26" s="178"/>
    </row>
    <row r="27" spans="1:6" s="160" customFormat="1" ht="31.5" x14ac:dyDescent="0.25">
      <c r="A27" s="156">
        <v>23</v>
      </c>
      <c r="B27" s="157" t="s">
        <v>350</v>
      </c>
      <c r="C27" s="182">
        <v>130</v>
      </c>
      <c r="D27" s="182">
        <v>82</v>
      </c>
      <c r="F27" s="178"/>
    </row>
    <row r="28" spans="1:6" s="160" customFormat="1" ht="20.25" customHeight="1" x14ac:dyDescent="0.25">
      <c r="A28" s="156">
        <v>24</v>
      </c>
      <c r="B28" s="157" t="s">
        <v>335</v>
      </c>
      <c r="C28" s="182">
        <v>130</v>
      </c>
      <c r="D28" s="182">
        <v>86</v>
      </c>
      <c r="F28" s="178"/>
    </row>
    <row r="29" spans="1:6" s="160" customFormat="1" ht="30" customHeight="1" x14ac:dyDescent="0.25">
      <c r="A29" s="156">
        <v>25</v>
      </c>
      <c r="B29" s="157" t="s">
        <v>355</v>
      </c>
      <c r="C29" s="182">
        <v>129</v>
      </c>
      <c r="D29" s="182">
        <v>84</v>
      </c>
      <c r="F29" s="178"/>
    </row>
    <row r="30" spans="1:6" s="160" customFormat="1" x14ac:dyDescent="0.25">
      <c r="A30" s="156">
        <v>26</v>
      </c>
      <c r="B30" s="157" t="s">
        <v>332</v>
      </c>
      <c r="C30" s="182">
        <v>125</v>
      </c>
      <c r="D30" s="182">
        <v>80</v>
      </c>
      <c r="F30" s="178"/>
    </row>
    <row r="31" spans="1:6" s="160" customFormat="1" ht="30.75" customHeight="1" x14ac:dyDescent="0.25">
      <c r="A31" s="156">
        <v>27</v>
      </c>
      <c r="B31" s="157" t="s">
        <v>336</v>
      </c>
      <c r="C31" s="182">
        <v>124</v>
      </c>
      <c r="D31" s="182">
        <v>78</v>
      </c>
      <c r="F31" s="178"/>
    </row>
    <row r="32" spans="1:6" s="160" customFormat="1" ht="47.25" x14ac:dyDescent="0.25">
      <c r="A32" s="156">
        <v>28</v>
      </c>
      <c r="B32" s="157" t="s">
        <v>342</v>
      </c>
      <c r="C32" s="182">
        <v>124</v>
      </c>
      <c r="D32" s="182">
        <v>52</v>
      </c>
      <c r="F32" s="178"/>
    </row>
    <row r="33" spans="1:6" s="160" customFormat="1" ht="30.75" customHeight="1" x14ac:dyDescent="0.25">
      <c r="A33" s="156">
        <v>29</v>
      </c>
      <c r="B33" s="157" t="s">
        <v>341</v>
      </c>
      <c r="C33" s="182">
        <v>119</v>
      </c>
      <c r="D33" s="182">
        <v>62</v>
      </c>
      <c r="F33" s="178"/>
    </row>
    <row r="34" spans="1:6" s="160" customFormat="1" ht="19.5" customHeight="1" x14ac:dyDescent="0.25">
      <c r="A34" s="156">
        <v>30</v>
      </c>
      <c r="B34" s="157" t="s">
        <v>343</v>
      </c>
      <c r="C34" s="182">
        <v>108</v>
      </c>
      <c r="D34" s="182">
        <v>65</v>
      </c>
      <c r="F34" s="178"/>
    </row>
    <row r="35" spans="1:6" s="160" customFormat="1" ht="36.75" customHeight="1" x14ac:dyDescent="0.25">
      <c r="A35" s="156">
        <v>31</v>
      </c>
      <c r="B35" s="161" t="s">
        <v>516</v>
      </c>
      <c r="C35" s="182">
        <v>107</v>
      </c>
      <c r="D35" s="182">
        <v>76</v>
      </c>
      <c r="F35" s="178"/>
    </row>
    <row r="36" spans="1:6" s="160" customFormat="1" ht="31.5" x14ac:dyDescent="0.25">
      <c r="A36" s="156">
        <v>32</v>
      </c>
      <c r="B36" s="157" t="s">
        <v>372</v>
      </c>
      <c r="C36" s="182">
        <v>102</v>
      </c>
      <c r="D36" s="182">
        <v>53</v>
      </c>
      <c r="F36" s="178"/>
    </row>
    <row r="37" spans="1:6" s="160" customFormat="1" ht="34.5" customHeight="1" x14ac:dyDescent="0.25">
      <c r="A37" s="156">
        <v>33</v>
      </c>
      <c r="B37" s="157" t="s">
        <v>349</v>
      </c>
      <c r="C37" s="182">
        <v>102</v>
      </c>
      <c r="D37" s="182">
        <v>45</v>
      </c>
      <c r="F37" s="178"/>
    </row>
    <row r="38" spans="1:6" s="160" customFormat="1" ht="33.75" customHeight="1" x14ac:dyDescent="0.25">
      <c r="A38" s="156">
        <v>34</v>
      </c>
      <c r="B38" s="157" t="s">
        <v>345</v>
      </c>
      <c r="C38" s="182">
        <v>100</v>
      </c>
      <c r="D38" s="182">
        <v>85</v>
      </c>
      <c r="F38" s="178"/>
    </row>
    <row r="39" spans="1:6" s="160" customFormat="1" ht="36" customHeight="1" x14ac:dyDescent="0.25">
      <c r="A39" s="156">
        <v>35</v>
      </c>
      <c r="B39" s="157" t="s">
        <v>515</v>
      </c>
      <c r="C39" s="182">
        <v>99</v>
      </c>
      <c r="D39" s="182">
        <v>94</v>
      </c>
      <c r="F39" s="178"/>
    </row>
    <row r="40" spans="1:6" s="160" customFormat="1" x14ac:dyDescent="0.25">
      <c r="A40" s="156">
        <v>36</v>
      </c>
      <c r="B40" s="157" t="s">
        <v>358</v>
      </c>
      <c r="C40" s="182">
        <v>99</v>
      </c>
      <c r="D40" s="182">
        <v>62</v>
      </c>
      <c r="F40" s="178"/>
    </row>
    <row r="41" spans="1:6" x14ac:dyDescent="0.25">
      <c r="A41" s="156">
        <v>37</v>
      </c>
      <c r="B41" s="162" t="s">
        <v>344</v>
      </c>
      <c r="C41" s="163">
        <v>99</v>
      </c>
      <c r="D41" s="163">
        <v>55</v>
      </c>
      <c r="F41" s="178"/>
    </row>
    <row r="42" spans="1:6" ht="15" customHeight="1" x14ac:dyDescent="0.25">
      <c r="A42" s="156">
        <v>38</v>
      </c>
      <c r="B42" s="164" t="s">
        <v>360</v>
      </c>
      <c r="C42" s="163">
        <v>94</v>
      </c>
      <c r="D42" s="163">
        <v>51</v>
      </c>
      <c r="F42" s="178"/>
    </row>
    <row r="43" spans="1:6" x14ac:dyDescent="0.25">
      <c r="A43" s="156">
        <v>39</v>
      </c>
      <c r="B43" s="157" t="s">
        <v>376</v>
      </c>
      <c r="C43" s="163">
        <v>93</v>
      </c>
      <c r="D43" s="163">
        <v>56</v>
      </c>
      <c r="F43" s="178"/>
    </row>
    <row r="44" spans="1:6" x14ac:dyDescent="0.25">
      <c r="A44" s="156">
        <v>40</v>
      </c>
      <c r="B44" s="157" t="s">
        <v>347</v>
      </c>
      <c r="C44" s="163">
        <v>93</v>
      </c>
      <c r="D44" s="163">
        <v>54</v>
      </c>
      <c r="F44" s="178"/>
    </row>
    <row r="45" spans="1:6" x14ac:dyDescent="0.25">
      <c r="A45" s="156">
        <v>41</v>
      </c>
      <c r="B45" s="157" t="s">
        <v>346</v>
      </c>
      <c r="C45" s="163">
        <v>93</v>
      </c>
      <c r="D45" s="163">
        <v>74</v>
      </c>
      <c r="F45" s="178"/>
    </row>
    <row r="46" spans="1:6" x14ac:dyDescent="0.25">
      <c r="A46" s="156">
        <v>42</v>
      </c>
      <c r="B46" s="157" t="s">
        <v>351</v>
      </c>
      <c r="C46" s="163">
        <v>91</v>
      </c>
      <c r="D46" s="163">
        <v>35</v>
      </c>
      <c r="F46" s="178"/>
    </row>
    <row r="47" spans="1:6" ht="18" customHeight="1" x14ac:dyDescent="0.25">
      <c r="A47" s="156">
        <v>43</v>
      </c>
      <c r="B47" s="165" t="s">
        <v>356</v>
      </c>
      <c r="C47" s="163">
        <v>80</v>
      </c>
      <c r="D47" s="163">
        <v>57</v>
      </c>
      <c r="F47" s="178"/>
    </row>
    <row r="48" spans="1:6" x14ac:dyDescent="0.25">
      <c r="A48" s="156">
        <v>44</v>
      </c>
      <c r="B48" s="165" t="s">
        <v>366</v>
      </c>
      <c r="C48" s="163">
        <v>77</v>
      </c>
      <c r="D48" s="163">
        <v>53</v>
      </c>
      <c r="F48" s="178"/>
    </row>
    <row r="49" spans="1:6" ht="48" customHeight="1" x14ac:dyDescent="0.25">
      <c r="A49" s="156">
        <v>45</v>
      </c>
      <c r="B49" s="165" t="s">
        <v>359</v>
      </c>
      <c r="C49" s="163">
        <v>74</v>
      </c>
      <c r="D49" s="163">
        <v>50</v>
      </c>
      <c r="F49" s="178"/>
    </row>
    <row r="50" spans="1:6" ht="31.5" customHeight="1" x14ac:dyDescent="0.25">
      <c r="A50" s="156">
        <v>46</v>
      </c>
      <c r="B50" s="165" t="s">
        <v>357</v>
      </c>
      <c r="C50" s="163">
        <v>74</v>
      </c>
      <c r="D50" s="163">
        <v>45</v>
      </c>
      <c r="F50" s="178"/>
    </row>
    <row r="51" spans="1:6" ht="47.25" x14ac:dyDescent="0.25">
      <c r="A51" s="156">
        <v>47</v>
      </c>
      <c r="B51" s="165" t="s">
        <v>373</v>
      </c>
      <c r="C51" s="163">
        <v>73</v>
      </c>
      <c r="D51" s="163">
        <v>30</v>
      </c>
      <c r="F51" s="178"/>
    </row>
    <row r="52" spans="1:6" ht="31.5" customHeight="1" x14ac:dyDescent="0.25">
      <c r="A52" s="156">
        <v>48</v>
      </c>
      <c r="B52" s="165" t="s">
        <v>430</v>
      </c>
      <c r="C52" s="163">
        <v>71</v>
      </c>
      <c r="D52" s="163">
        <v>58</v>
      </c>
      <c r="F52" s="178"/>
    </row>
    <row r="53" spans="1:6" ht="31.5" x14ac:dyDescent="0.25">
      <c r="A53" s="156">
        <v>49</v>
      </c>
      <c r="B53" s="165" t="s">
        <v>354</v>
      </c>
      <c r="C53" s="163">
        <v>70</v>
      </c>
      <c r="D53" s="163">
        <v>43</v>
      </c>
      <c r="F53" s="178"/>
    </row>
    <row r="54" spans="1:6" ht="32.25" customHeight="1" x14ac:dyDescent="0.25">
      <c r="A54" s="156">
        <v>50</v>
      </c>
      <c r="B54" s="164" t="s">
        <v>377</v>
      </c>
      <c r="C54" s="163">
        <v>68</v>
      </c>
      <c r="D54" s="163">
        <v>47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5" sqref="G55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5" t="s">
        <v>364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235</v>
      </c>
    </row>
    <row r="4" spans="1:6" s="155" customFormat="1" ht="35.450000000000003" customHeight="1" x14ac:dyDescent="0.25">
      <c r="A4" s="289"/>
      <c r="B4" s="290" t="s">
        <v>110</v>
      </c>
      <c r="C4" s="390" t="s">
        <v>533</v>
      </c>
      <c r="D4" s="391" t="s">
        <v>535</v>
      </c>
    </row>
    <row r="5" spans="1:6" ht="24.75" customHeight="1" x14ac:dyDescent="0.25">
      <c r="A5" s="156">
        <v>1</v>
      </c>
      <c r="B5" s="157" t="s">
        <v>322</v>
      </c>
      <c r="C5" s="182">
        <v>1736</v>
      </c>
      <c r="D5" s="182">
        <v>986</v>
      </c>
      <c r="F5" s="178"/>
    </row>
    <row r="6" spans="1:6" ht="53.25" customHeight="1" x14ac:dyDescent="0.25">
      <c r="A6" s="156">
        <v>2</v>
      </c>
      <c r="B6" s="157" t="s">
        <v>323</v>
      </c>
      <c r="C6" s="182">
        <v>999</v>
      </c>
      <c r="D6" s="182">
        <v>669</v>
      </c>
      <c r="F6" s="178"/>
    </row>
    <row r="7" spans="1:6" ht="40.5" customHeight="1" x14ac:dyDescent="0.25">
      <c r="A7" s="156">
        <v>3</v>
      </c>
      <c r="B7" s="157" t="s">
        <v>321</v>
      </c>
      <c r="C7" s="182">
        <v>649</v>
      </c>
      <c r="D7" s="182">
        <v>351</v>
      </c>
      <c r="F7" s="178"/>
    </row>
    <row r="8" spans="1:6" s="160" customFormat="1" x14ac:dyDescent="0.25">
      <c r="A8" s="156">
        <v>4</v>
      </c>
      <c r="B8" s="157" t="s">
        <v>324</v>
      </c>
      <c r="C8" s="182">
        <v>418</v>
      </c>
      <c r="D8" s="182">
        <v>247</v>
      </c>
      <c r="F8" s="178"/>
    </row>
    <row r="9" spans="1:6" s="160" customFormat="1" ht="31.5" x14ac:dyDescent="0.25">
      <c r="A9" s="156">
        <v>5</v>
      </c>
      <c r="B9" s="157" t="s">
        <v>326</v>
      </c>
      <c r="C9" s="182">
        <v>334</v>
      </c>
      <c r="D9" s="182">
        <v>232</v>
      </c>
      <c r="F9" s="178"/>
    </row>
    <row r="10" spans="1:6" s="160" customFormat="1" x14ac:dyDescent="0.25">
      <c r="A10" s="156">
        <v>6</v>
      </c>
      <c r="B10" s="157" t="s">
        <v>333</v>
      </c>
      <c r="C10" s="182">
        <v>265</v>
      </c>
      <c r="D10" s="182">
        <v>193</v>
      </c>
      <c r="F10" s="178"/>
    </row>
    <row r="11" spans="1:6" s="160" customFormat="1" ht="47.25" x14ac:dyDescent="0.25">
      <c r="A11" s="156">
        <v>7</v>
      </c>
      <c r="B11" s="157" t="s">
        <v>329</v>
      </c>
      <c r="C11" s="182">
        <v>252</v>
      </c>
      <c r="D11" s="182">
        <v>155</v>
      </c>
      <c r="F11" s="178"/>
    </row>
    <row r="12" spans="1:6" s="160" customFormat="1" x14ac:dyDescent="0.25">
      <c r="A12" s="156">
        <v>8</v>
      </c>
      <c r="B12" s="157" t="s">
        <v>328</v>
      </c>
      <c r="C12" s="182">
        <v>244</v>
      </c>
      <c r="D12" s="182">
        <v>157</v>
      </c>
      <c r="F12" s="178"/>
    </row>
    <row r="13" spans="1:6" s="160" customFormat="1" ht="31.5" x14ac:dyDescent="0.25">
      <c r="A13" s="156">
        <v>9</v>
      </c>
      <c r="B13" s="157" t="s">
        <v>327</v>
      </c>
      <c r="C13" s="182">
        <v>227</v>
      </c>
      <c r="D13" s="182">
        <v>160</v>
      </c>
      <c r="F13" s="178"/>
    </row>
    <row r="14" spans="1:6" s="160" customFormat="1" ht="31.5" x14ac:dyDescent="0.25">
      <c r="A14" s="156">
        <v>10</v>
      </c>
      <c r="B14" s="157" t="s">
        <v>370</v>
      </c>
      <c r="C14" s="182">
        <v>208</v>
      </c>
      <c r="D14" s="182">
        <v>194</v>
      </c>
      <c r="F14" s="178"/>
    </row>
    <row r="15" spans="1:6" s="160" customFormat="1" ht="20.25" customHeight="1" x14ac:dyDescent="0.25">
      <c r="A15" s="156">
        <v>11</v>
      </c>
      <c r="B15" s="157" t="s">
        <v>325</v>
      </c>
      <c r="C15" s="182">
        <v>135</v>
      </c>
      <c r="D15" s="182">
        <v>76</v>
      </c>
      <c r="F15" s="178"/>
    </row>
    <row r="16" spans="1:6" s="160" customFormat="1" ht="19.5" customHeight="1" x14ac:dyDescent="0.25">
      <c r="A16" s="156">
        <v>12</v>
      </c>
      <c r="B16" s="157" t="s">
        <v>435</v>
      </c>
      <c r="C16" s="182">
        <v>132</v>
      </c>
      <c r="D16" s="182">
        <v>125</v>
      </c>
      <c r="F16" s="178"/>
    </row>
    <row r="17" spans="1:6" s="160" customFormat="1" ht="30" customHeight="1" x14ac:dyDescent="0.25">
      <c r="A17" s="156">
        <v>13</v>
      </c>
      <c r="B17" s="157" t="s">
        <v>355</v>
      </c>
      <c r="C17" s="182">
        <v>116</v>
      </c>
      <c r="D17" s="182">
        <v>74</v>
      </c>
      <c r="F17" s="178"/>
    </row>
    <row r="18" spans="1:6" s="160" customFormat="1" ht="46.5" customHeight="1" x14ac:dyDescent="0.25">
      <c r="A18" s="156">
        <v>14</v>
      </c>
      <c r="B18" s="157" t="s">
        <v>342</v>
      </c>
      <c r="C18" s="182">
        <v>108</v>
      </c>
      <c r="D18" s="182">
        <v>42</v>
      </c>
      <c r="F18" s="178"/>
    </row>
    <row r="19" spans="1:6" s="160" customFormat="1" ht="33.75" customHeight="1" x14ac:dyDescent="0.25">
      <c r="A19" s="156">
        <v>15</v>
      </c>
      <c r="B19" s="157" t="s">
        <v>337</v>
      </c>
      <c r="C19" s="182">
        <v>98</v>
      </c>
      <c r="D19" s="182">
        <v>52</v>
      </c>
      <c r="F19" s="178"/>
    </row>
    <row r="20" spans="1:6" s="160" customFormat="1" ht="31.5" x14ac:dyDescent="0.25">
      <c r="A20" s="156">
        <v>16</v>
      </c>
      <c r="B20" s="157" t="s">
        <v>345</v>
      </c>
      <c r="C20" s="182">
        <v>88</v>
      </c>
      <c r="D20" s="182">
        <v>76</v>
      </c>
      <c r="F20" s="178"/>
    </row>
    <row r="21" spans="1:6" s="160" customFormat="1" ht="23.25" customHeight="1" x14ac:dyDescent="0.25">
      <c r="A21" s="156">
        <v>17</v>
      </c>
      <c r="B21" s="157" t="s">
        <v>341</v>
      </c>
      <c r="C21" s="182">
        <v>87</v>
      </c>
      <c r="D21" s="182">
        <v>42</v>
      </c>
      <c r="F21" s="178"/>
    </row>
    <row r="22" spans="1:6" s="160" customFormat="1" x14ac:dyDescent="0.25">
      <c r="A22" s="156">
        <v>18</v>
      </c>
      <c r="B22" s="157" t="s">
        <v>344</v>
      </c>
      <c r="C22" s="182">
        <v>85</v>
      </c>
      <c r="D22" s="182">
        <v>47</v>
      </c>
      <c r="F22" s="178"/>
    </row>
    <row r="23" spans="1:6" s="160" customFormat="1" ht="18.75" customHeight="1" x14ac:dyDescent="0.25">
      <c r="A23" s="156">
        <v>19</v>
      </c>
      <c r="B23" s="157" t="s">
        <v>353</v>
      </c>
      <c r="C23" s="182">
        <v>82</v>
      </c>
      <c r="D23" s="182">
        <v>68</v>
      </c>
      <c r="F23" s="178"/>
    </row>
    <row r="24" spans="1:6" s="160" customFormat="1" ht="18.75" customHeight="1" x14ac:dyDescent="0.25">
      <c r="A24" s="156">
        <v>20</v>
      </c>
      <c r="B24" s="157" t="s">
        <v>352</v>
      </c>
      <c r="C24" s="182">
        <v>77</v>
      </c>
      <c r="D24" s="182">
        <v>47</v>
      </c>
      <c r="F24" s="178"/>
    </row>
    <row r="25" spans="1:6" s="160" customFormat="1" ht="23.25" customHeight="1" x14ac:dyDescent="0.25">
      <c r="A25" s="156">
        <v>21</v>
      </c>
      <c r="B25" s="157" t="s">
        <v>356</v>
      </c>
      <c r="C25" s="182">
        <v>77</v>
      </c>
      <c r="D25" s="182">
        <v>55</v>
      </c>
      <c r="F25" s="178"/>
    </row>
    <row r="26" spans="1:6" s="160" customFormat="1" ht="15.75" customHeight="1" x14ac:dyDescent="0.25">
      <c r="A26" s="156">
        <v>22</v>
      </c>
      <c r="B26" s="157" t="s">
        <v>350</v>
      </c>
      <c r="C26" s="182">
        <v>74</v>
      </c>
      <c r="D26" s="182">
        <v>47</v>
      </c>
      <c r="F26" s="178"/>
    </row>
    <row r="27" spans="1:6" s="160" customFormat="1" ht="21" customHeight="1" x14ac:dyDescent="0.25">
      <c r="A27" s="156">
        <v>23</v>
      </c>
      <c r="B27" s="157" t="s">
        <v>339</v>
      </c>
      <c r="C27" s="182">
        <v>71</v>
      </c>
      <c r="D27" s="182">
        <v>50</v>
      </c>
      <c r="F27" s="178"/>
    </row>
    <row r="28" spans="1:6" s="160" customFormat="1" ht="31.5" x14ac:dyDescent="0.25">
      <c r="A28" s="156">
        <v>24</v>
      </c>
      <c r="B28" s="157" t="s">
        <v>515</v>
      </c>
      <c r="C28" s="182">
        <v>70</v>
      </c>
      <c r="D28" s="182">
        <v>66</v>
      </c>
      <c r="F28" s="178"/>
    </row>
    <row r="29" spans="1:6" s="160" customFormat="1" x14ac:dyDescent="0.25">
      <c r="A29" s="156">
        <v>25</v>
      </c>
      <c r="B29" s="157" t="s">
        <v>366</v>
      </c>
      <c r="C29" s="182">
        <v>68</v>
      </c>
      <c r="D29" s="182">
        <v>48</v>
      </c>
      <c r="F29" s="178"/>
    </row>
    <row r="30" spans="1:6" s="160" customFormat="1" x14ac:dyDescent="0.25">
      <c r="A30" s="156">
        <v>26</v>
      </c>
      <c r="B30" s="157" t="s">
        <v>346</v>
      </c>
      <c r="C30" s="182">
        <v>67</v>
      </c>
      <c r="D30" s="182">
        <v>53</v>
      </c>
      <c r="F30" s="178"/>
    </row>
    <row r="31" spans="1:6" s="160" customFormat="1" ht="27.75" customHeight="1" x14ac:dyDescent="0.25">
      <c r="A31" s="156">
        <v>27</v>
      </c>
      <c r="B31" s="157" t="s">
        <v>351</v>
      </c>
      <c r="C31" s="182">
        <v>65</v>
      </c>
      <c r="D31" s="182">
        <v>29</v>
      </c>
      <c r="F31" s="178"/>
    </row>
    <row r="32" spans="1:6" s="160" customFormat="1" ht="19.5" customHeight="1" x14ac:dyDescent="0.25">
      <c r="A32" s="156">
        <v>28</v>
      </c>
      <c r="B32" s="157" t="s">
        <v>340</v>
      </c>
      <c r="C32" s="182">
        <v>63</v>
      </c>
      <c r="D32" s="182">
        <v>49</v>
      </c>
      <c r="F32" s="178"/>
    </row>
    <row r="33" spans="1:6" s="160" customFormat="1" ht="24" customHeight="1" x14ac:dyDescent="0.25">
      <c r="A33" s="156">
        <v>29</v>
      </c>
      <c r="B33" s="157" t="s">
        <v>332</v>
      </c>
      <c r="C33" s="182">
        <v>63</v>
      </c>
      <c r="D33" s="182">
        <v>42</v>
      </c>
      <c r="F33" s="178"/>
    </row>
    <row r="34" spans="1:6" s="160" customFormat="1" ht="31.5" x14ac:dyDescent="0.25">
      <c r="A34" s="156">
        <v>30</v>
      </c>
      <c r="B34" s="157" t="s">
        <v>362</v>
      </c>
      <c r="C34" s="182">
        <v>61</v>
      </c>
      <c r="D34" s="182">
        <v>36</v>
      </c>
      <c r="F34" s="178"/>
    </row>
    <row r="35" spans="1:6" s="160" customFormat="1" ht="33.75" customHeight="1" x14ac:dyDescent="0.25">
      <c r="A35" s="156">
        <v>31</v>
      </c>
      <c r="B35" s="161" t="s">
        <v>516</v>
      </c>
      <c r="C35" s="182">
        <v>60</v>
      </c>
      <c r="D35" s="182">
        <v>48</v>
      </c>
      <c r="F35" s="178"/>
    </row>
    <row r="36" spans="1:6" s="160" customFormat="1" ht="47.25" x14ac:dyDescent="0.25">
      <c r="A36" s="156">
        <v>32</v>
      </c>
      <c r="B36" s="157" t="s">
        <v>373</v>
      </c>
      <c r="C36" s="182">
        <v>58</v>
      </c>
      <c r="D36" s="182">
        <v>19</v>
      </c>
      <c r="F36" s="178"/>
    </row>
    <row r="37" spans="1:6" s="160" customFormat="1" x14ac:dyDescent="0.25">
      <c r="A37" s="156">
        <v>33</v>
      </c>
      <c r="B37" s="157" t="s">
        <v>335</v>
      </c>
      <c r="C37" s="182">
        <v>57</v>
      </c>
      <c r="D37" s="182">
        <v>40</v>
      </c>
      <c r="F37" s="178"/>
    </row>
    <row r="38" spans="1:6" s="160" customFormat="1" x14ac:dyDescent="0.25">
      <c r="A38" s="156">
        <v>34</v>
      </c>
      <c r="B38" s="157" t="s">
        <v>361</v>
      </c>
      <c r="C38" s="182">
        <v>55</v>
      </c>
      <c r="D38" s="182">
        <v>38</v>
      </c>
      <c r="F38" s="178"/>
    </row>
    <row r="39" spans="1:6" s="160" customFormat="1" ht="39" customHeight="1" x14ac:dyDescent="0.25">
      <c r="A39" s="156">
        <v>35</v>
      </c>
      <c r="B39" s="157" t="s">
        <v>430</v>
      </c>
      <c r="C39" s="182">
        <v>54</v>
      </c>
      <c r="D39" s="182">
        <v>48</v>
      </c>
      <c r="F39" s="178"/>
    </row>
    <row r="40" spans="1:6" s="160" customFormat="1" ht="31.5" x14ac:dyDescent="0.25">
      <c r="A40" s="156">
        <v>36</v>
      </c>
      <c r="B40" s="157" t="s">
        <v>555</v>
      </c>
      <c r="C40" s="182">
        <v>54</v>
      </c>
      <c r="D40" s="182">
        <v>43</v>
      </c>
      <c r="F40" s="178"/>
    </row>
    <row r="41" spans="1:6" ht="31.5" x14ac:dyDescent="0.25">
      <c r="A41" s="156">
        <v>37</v>
      </c>
      <c r="B41" s="162" t="s">
        <v>377</v>
      </c>
      <c r="C41" s="163">
        <v>53</v>
      </c>
      <c r="D41" s="163">
        <v>38</v>
      </c>
      <c r="F41" s="178"/>
    </row>
    <row r="42" spans="1:6" ht="31.5" customHeight="1" x14ac:dyDescent="0.25">
      <c r="A42" s="156">
        <v>38</v>
      </c>
      <c r="B42" s="164" t="s">
        <v>336</v>
      </c>
      <c r="C42" s="163">
        <v>51</v>
      </c>
      <c r="D42" s="163">
        <v>27</v>
      </c>
      <c r="F42" s="178"/>
    </row>
    <row r="43" spans="1:6" ht="30" customHeight="1" x14ac:dyDescent="0.25">
      <c r="A43" s="156">
        <v>39</v>
      </c>
      <c r="B43" s="157" t="s">
        <v>367</v>
      </c>
      <c r="C43" s="163">
        <v>51</v>
      </c>
      <c r="D43" s="163">
        <v>34</v>
      </c>
      <c r="F43" s="178"/>
    </row>
    <row r="44" spans="1:6" ht="48.75" customHeight="1" x14ac:dyDescent="0.25">
      <c r="A44" s="156">
        <v>40</v>
      </c>
      <c r="B44" s="157" t="s">
        <v>556</v>
      </c>
      <c r="C44" s="163">
        <v>48</v>
      </c>
      <c r="D44" s="163">
        <v>43</v>
      </c>
      <c r="F44" s="178"/>
    </row>
    <row r="45" spans="1:6" ht="21.75" customHeight="1" x14ac:dyDescent="0.25">
      <c r="A45" s="156">
        <v>41</v>
      </c>
      <c r="B45" s="157" t="s">
        <v>557</v>
      </c>
      <c r="C45" s="163">
        <v>47</v>
      </c>
      <c r="D45" s="163">
        <v>43</v>
      </c>
      <c r="F45" s="178"/>
    </row>
    <row r="46" spans="1:6" ht="34.5" customHeight="1" x14ac:dyDescent="0.25">
      <c r="A46" s="156">
        <v>42</v>
      </c>
      <c r="B46" s="157" t="s">
        <v>363</v>
      </c>
      <c r="C46" s="163">
        <v>47</v>
      </c>
      <c r="D46" s="163">
        <v>25</v>
      </c>
      <c r="F46" s="178"/>
    </row>
    <row r="47" spans="1:6" ht="15" customHeight="1" x14ac:dyDescent="0.25">
      <c r="A47" s="156">
        <v>43</v>
      </c>
      <c r="B47" s="165" t="s">
        <v>358</v>
      </c>
      <c r="C47" s="163">
        <v>46</v>
      </c>
      <c r="D47" s="163">
        <v>28</v>
      </c>
      <c r="F47" s="178"/>
    </row>
    <row r="48" spans="1:6" ht="31.5" x14ac:dyDescent="0.25">
      <c r="A48" s="156">
        <v>44</v>
      </c>
      <c r="B48" s="165" t="s">
        <v>372</v>
      </c>
      <c r="C48" s="163">
        <v>45</v>
      </c>
      <c r="D48" s="163">
        <v>24</v>
      </c>
      <c r="F48" s="178"/>
    </row>
    <row r="49" spans="1:6" x14ac:dyDescent="0.25">
      <c r="A49" s="156">
        <v>45</v>
      </c>
      <c r="B49" s="165" t="s">
        <v>347</v>
      </c>
      <c r="C49" s="163">
        <v>45</v>
      </c>
      <c r="D49" s="163">
        <v>25</v>
      </c>
      <c r="F49" s="178"/>
    </row>
    <row r="50" spans="1:6" ht="31.5" x14ac:dyDescent="0.25">
      <c r="A50" s="156">
        <v>46</v>
      </c>
      <c r="B50" s="165" t="s">
        <v>365</v>
      </c>
      <c r="C50" s="163">
        <v>45</v>
      </c>
      <c r="D50" s="163">
        <v>20</v>
      </c>
      <c r="F50" s="178"/>
    </row>
    <row r="51" spans="1:6" ht="15" customHeight="1" x14ac:dyDescent="0.25">
      <c r="A51" s="156">
        <v>47</v>
      </c>
      <c r="B51" s="165" t="s">
        <v>338</v>
      </c>
      <c r="C51" s="163">
        <v>43</v>
      </c>
      <c r="D51" s="163">
        <v>24</v>
      </c>
      <c r="F51" s="178"/>
    </row>
    <row r="52" spans="1:6" ht="15" customHeight="1" x14ac:dyDescent="0.25">
      <c r="A52" s="156">
        <v>48</v>
      </c>
      <c r="B52" s="165" t="s">
        <v>330</v>
      </c>
      <c r="C52" s="163">
        <v>42</v>
      </c>
      <c r="D52" s="163">
        <v>27</v>
      </c>
      <c r="F52" s="178"/>
    </row>
    <row r="53" spans="1:6" ht="15.75" customHeight="1" x14ac:dyDescent="0.25">
      <c r="A53" s="156">
        <v>49</v>
      </c>
      <c r="B53" s="165" t="s">
        <v>425</v>
      </c>
      <c r="C53" s="163">
        <v>42</v>
      </c>
      <c r="D53" s="163">
        <v>20</v>
      </c>
      <c r="F53" s="178"/>
    </row>
    <row r="54" spans="1:6" ht="31.5" x14ac:dyDescent="0.25">
      <c r="A54" s="156">
        <v>50</v>
      </c>
      <c r="B54" s="164" t="s">
        <v>368</v>
      </c>
      <c r="C54" s="163">
        <v>41</v>
      </c>
      <c r="D54" s="163">
        <v>32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7" sqref="D5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5" t="s">
        <v>369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.75" customHeight="1" x14ac:dyDescent="0.3">
      <c r="B3" s="274" t="s">
        <v>235</v>
      </c>
    </row>
    <row r="4" spans="1:6" s="155" customFormat="1" ht="35.450000000000003" customHeight="1" x14ac:dyDescent="0.25">
      <c r="A4" s="289"/>
      <c r="B4" s="290" t="s">
        <v>110</v>
      </c>
      <c r="C4" s="390" t="s">
        <v>533</v>
      </c>
      <c r="D4" s="391" t="s">
        <v>535</v>
      </c>
    </row>
    <row r="5" spans="1:6" ht="31.5" x14ac:dyDescent="0.25">
      <c r="A5" s="156">
        <v>1</v>
      </c>
      <c r="B5" s="157" t="s">
        <v>321</v>
      </c>
      <c r="C5" s="182">
        <v>1408</v>
      </c>
      <c r="D5" s="182">
        <v>443</v>
      </c>
      <c r="F5" s="178"/>
    </row>
    <row r="6" spans="1:6" x14ac:dyDescent="0.25">
      <c r="A6" s="156">
        <v>2</v>
      </c>
      <c r="B6" s="157" t="s">
        <v>322</v>
      </c>
      <c r="C6" s="182">
        <v>962</v>
      </c>
      <c r="D6" s="182">
        <v>634</v>
      </c>
      <c r="F6" s="178"/>
    </row>
    <row r="7" spans="1:6" ht="22.5" customHeight="1" x14ac:dyDescent="0.25">
      <c r="A7" s="156">
        <v>3</v>
      </c>
      <c r="B7" s="157" t="s">
        <v>325</v>
      </c>
      <c r="C7" s="182">
        <v>288</v>
      </c>
      <c r="D7" s="182">
        <v>86</v>
      </c>
      <c r="F7" s="178"/>
    </row>
    <row r="8" spans="1:6" s="160" customFormat="1" ht="21.75" customHeight="1" x14ac:dyDescent="0.25">
      <c r="A8" s="156">
        <v>4</v>
      </c>
      <c r="B8" s="157" t="s">
        <v>331</v>
      </c>
      <c r="C8" s="182">
        <v>187</v>
      </c>
      <c r="D8" s="182">
        <v>145</v>
      </c>
      <c r="F8" s="178"/>
    </row>
    <row r="9" spans="1:6" s="160" customFormat="1" ht="44.25" customHeight="1" x14ac:dyDescent="0.25">
      <c r="A9" s="156">
        <v>5</v>
      </c>
      <c r="B9" s="157" t="s">
        <v>323</v>
      </c>
      <c r="C9" s="182">
        <v>176</v>
      </c>
      <c r="D9" s="182">
        <v>109</v>
      </c>
      <c r="F9" s="178"/>
    </row>
    <row r="10" spans="1:6" s="160" customFormat="1" ht="36" customHeight="1" x14ac:dyDescent="0.25">
      <c r="A10" s="156">
        <v>6</v>
      </c>
      <c r="B10" s="157" t="s">
        <v>370</v>
      </c>
      <c r="C10" s="182">
        <v>162</v>
      </c>
      <c r="D10" s="182">
        <v>144</v>
      </c>
      <c r="F10" s="178"/>
    </row>
    <row r="11" spans="1:6" s="160" customFormat="1" ht="30" customHeight="1" x14ac:dyDescent="0.25">
      <c r="A11" s="156">
        <v>7</v>
      </c>
      <c r="B11" s="157" t="s">
        <v>330</v>
      </c>
      <c r="C11" s="182">
        <v>141</v>
      </c>
      <c r="D11" s="182">
        <v>89</v>
      </c>
      <c r="F11" s="178"/>
    </row>
    <row r="12" spans="1:6" s="160" customFormat="1" x14ac:dyDescent="0.25">
      <c r="A12" s="156">
        <v>8</v>
      </c>
      <c r="B12" s="157" t="s">
        <v>353</v>
      </c>
      <c r="C12" s="182">
        <v>119</v>
      </c>
      <c r="D12" s="182">
        <v>79</v>
      </c>
      <c r="F12" s="178"/>
    </row>
    <row r="13" spans="1:6" s="160" customFormat="1" ht="31.5" x14ac:dyDescent="0.25">
      <c r="A13" s="156">
        <v>9</v>
      </c>
      <c r="B13" s="157" t="s">
        <v>334</v>
      </c>
      <c r="C13" s="182">
        <v>116</v>
      </c>
      <c r="D13" s="182">
        <v>33</v>
      </c>
      <c r="F13" s="178"/>
    </row>
    <row r="14" spans="1:6" s="160" customFormat="1" x14ac:dyDescent="0.25">
      <c r="A14" s="156">
        <v>10</v>
      </c>
      <c r="B14" s="157" t="s">
        <v>361</v>
      </c>
      <c r="C14" s="182">
        <v>96</v>
      </c>
      <c r="D14" s="182">
        <v>55</v>
      </c>
      <c r="F14" s="178"/>
    </row>
    <row r="15" spans="1:6" s="160" customFormat="1" ht="47.25" x14ac:dyDescent="0.25">
      <c r="A15" s="156">
        <v>11</v>
      </c>
      <c r="B15" s="157" t="s">
        <v>329</v>
      </c>
      <c r="C15" s="182">
        <v>93</v>
      </c>
      <c r="D15" s="182">
        <v>75</v>
      </c>
      <c r="F15" s="178"/>
    </row>
    <row r="16" spans="1:6" s="160" customFormat="1" x14ac:dyDescent="0.25">
      <c r="A16" s="156">
        <v>12</v>
      </c>
      <c r="B16" s="157" t="s">
        <v>343</v>
      </c>
      <c r="C16" s="182">
        <v>86</v>
      </c>
      <c r="D16" s="182">
        <v>52</v>
      </c>
      <c r="F16" s="178"/>
    </row>
    <row r="17" spans="1:6" s="160" customFormat="1" ht="31.5" x14ac:dyDescent="0.25">
      <c r="A17" s="156">
        <v>13</v>
      </c>
      <c r="B17" s="157" t="s">
        <v>349</v>
      </c>
      <c r="C17" s="182">
        <v>78</v>
      </c>
      <c r="D17" s="182">
        <v>30</v>
      </c>
      <c r="F17" s="178"/>
    </row>
    <row r="18" spans="1:6" s="160" customFormat="1" ht="21" customHeight="1" x14ac:dyDescent="0.25">
      <c r="A18" s="156">
        <v>14</v>
      </c>
      <c r="B18" s="157" t="s">
        <v>335</v>
      </c>
      <c r="C18" s="182">
        <v>73</v>
      </c>
      <c r="D18" s="182">
        <v>46</v>
      </c>
      <c r="F18" s="178"/>
    </row>
    <row r="19" spans="1:6" s="160" customFormat="1" ht="30" customHeight="1" x14ac:dyDescent="0.25">
      <c r="A19" s="156">
        <v>15</v>
      </c>
      <c r="B19" s="157" t="s">
        <v>336</v>
      </c>
      <c r="C19" s="182">
        <v>73</v>
      </c>
      <c r="D19" s="182">
        <v>51</v>
      </c>
      <c r="F19" s="178"/>
    </row>
    <row r="20" spans="1:6" s="160" customFormat="1" ht="19.5" customHeight="1" x14ac:dyDescent="0.25">
      <c r="A20" s="156">
        <v>16</v>
      </c>
      <c r="B20" s="157" t="s">
        <v>340</v>
      </c>
      <c r="C20" s="182">
        <v>69</v>
      </c>
      <c r="D20" s="182">
        <v>44</v>
      </c>
      <c r="F20" s="178"/>
    </row>
    <row r="21" spans="1:6" s="160" customFormat="1" ht="33.75" customHeight="1" x14ac:dyDescent="0.25">
      <c r="A21" s="156">
        <v>17</v>
      </c>
      <c r="B21" s="157" t="s">
        <v>362</v>
      </c>
      <c r="C21" s="182">
        <v>69</v>
      </c>
      <c r="D21" s="182">
        <v>24</v>
      </c>
      <c r="F21" s="178"/>
    </row>
    <row r="22" spans="1:6" s="160" customFormat="1" ht="18.75" customHeight="1" x14ac:dyDescent="0.25">
      <c r="A22" s="156">
        <v>18</v>
      </c>
      <c r="B22" s="157" t="s">
        <v>376</v>
      </c>
      <c r="C22" s="182">
        <v>69</v>
      </c>
      <c r="D22" s="182">
        <v>44</v>
      </c>
      <c r="F22" s="178"/>
    </row>
    <row r="23" spans="1:6" s="160" customFormat="1" x14ac:dyDescent="0.25">
      <c r="A23" s="156">
        <v>19</v>
      </c>
      <c r="B23" s="157" t="s">
        <v>324</v>
      </c>
      <c r="C23" s="182">
        <v>68</v>
      </c>
      <c r="D23" s="182">
        <v>47</v>
      </c>
      <c r="F23" s="178"/>
    </row>
    <row r="24" spans="1:6" s="160" customFormat="1" ht="19.5" customHeight="1" x14ac:dyDescent="0.25">
      <c r="A24" s="156">
        <v>20</v>
      </c>
      <c r="B24" s="157" t="s">
        <v>360</v>
      </c>
      <c r="C24" s="182">
        <v>66</v>
      </c>
      <c r="D24" s="182">
        <v>37</v>
      </c>
      <c r="F24" s="178"/>
    </row>
    <row r="25" spans="1:6" s="160" customFormat="1" ht="31.5" x14ac:dyDescent="0.25">
      <c r="A25" s="156">
        <v>21</v>
      </c>
      <c r="B25" s="157" t="s">
        <v>326</v>
      </c>
      <c r="C25" s="182">
        <v>64</v>
      </c>
      <c r="D25" s="182">
        <v>43</v>
      </c>
      <c r="F25" s="178"/>
    </row>
    <row r="26" spans="1:6" s="160" customFormat="1" ht="31.5" x14ac:dyDescent="0.25">
      <c r="A26" s="156">
        <v>22</v>
      </c>
      <c r="B26" s="157" t="s">
        <v>337</v>
      </c>
      <c r="C26" s="182">
        <v>64</v>
      </c>
      <c r="D26" s="182">
        <v>41</v>
      </c>
      <c r="F26" s="178"/>
    </row>
    <row r="27" spans="1:6" s="160" customFormat="1" x14ac:dyDescent="0.25">
      <c r="A27" s="156">
        <v>23</v>
      </c>
      <c r="B27" s="157" t="s">
        <v>339</v>
      </c>
      <c r="C27" s="182">
        <v>64</v>
      </c>
      <c r="D27" s="182">
        <v>44</v>
      </c>
      <c r="F27" s="178"/>
    </row>
    <row r="28" spans="1:6" s="160" customFormat="1" ht="19.5" customHeight="1" x14ac:dyDescent="0.25">
      <c r="A28" s="156">
        <v>24</v>
      </c>
      <c r="B28" s="157" t="s">
        <v>332</v>
      </c>
      <c r="C28" s="182">
        <v>62</v>
      </c>
      <c r="D28" s="182">
        <v>38</v>
      </c>
      <c r="F28" s="178"/>
    </row>
    <row r="29" spans="1:6" s="160" customFormat="1" ht="30" customHeight="1" x14ac:dyDescent="0.25">
      <c r="A29" s="156">
        <v>25</v>
      </c>
      <c r="B29" s="157" t="s">
        <v>352</v>
      </c>
      <c r="C29" s="182">
        <v>60</v>
      </c>
      <c r="D29" s="182">
        <v>32</v>
      </c>
      <c r="F29" s="178"/>
    </row>
    <row r="30" spans="1:6" s="160" customFormat="1" ht="33" customHeight="1" x14ac:dyDescent="0.25">
      <c r="A30" s="156">
        <v>26</v>
      </c>
      <c r="B30" s="157" t="s">
        <v>372</v>
      </c>
      <c r="C30" s="182">
        <v>57</v>
      </c>
      <c r="D30" s="182">
        <v>29</v>
      </c>
      <c r="F30" s="178"/>
    </row>
    <row r="31" spans="1:6" s="160" customFormat="1" ht="36.75" customHeight="1" x14ac:dyDescent="0.25">
      <c r="A31" s="156">
        <v>27</v>
      </c>
      <c r="B31" s="157" t="s">
        <v>350</v>
      </c>
      <c r="C31" s="182">
        <v>56</v>
      </c>
      <c r="D31" s="182">
        <v>35</v>
      </c>
      <c r="F31" s="178"/>
    </row>
    <row r="32" spans="1:6" s="160" customFormat="1" ht="17.25" customHeight="1" x14ac:dyDescent="0.25">
      <c r="A32" s="156">
        <v>28</v>
      </c>
      <c r="B32" s="157" t="s">
        <v>454</v>
      </c>
      <c r="C32" s="182">
        <v>54</v>
      </c>
      <c r="D32" s="182">
        <v>35</v>
      </c>
      <c r="F32" s="178"/>
    </row>
    <row r="33" spans="1:6" s="160" customFormat="1" ht="23.25" customHeight="1" x14ac:dyDescent="0.25">
      <c r="A33" s="156">
        <v>29</v>
      </c>
      <c r="B33" s="157" t="s">
        <v>358</v>
      </c>
      <c r="C33" s="182">
        <v>53</v>
      </c>
      <c r="D33" s="182">
        <v>34</v>
      </c>
      <c r="F33" s="178"/>
    </row>
    <row r="34" spans="1:6" s="160" customFormat="1" ht="23.25" customHeight="1" x14ac:dyDescent="0.25">
      <c r="A34" s="156">
        <v>30</v>
      </c>
      <c r="B34" s="157" t="s">
        <v>328</v>
      </c>
      <c r="C34" s="182">
        <v>48</v>
      </c>
      <c r="D34" s="182">
        <v>30</v>
      </c>
      <c r="F34" s="178"/>
    </row>
    <row r="35" spans="1:6" s="160" customFormat="1" x14ac:dyDescent="0.25">
      <c r="A35" s="156">
        <v>31</v>
      </c>
      <c r="B35" s="161" t="s">
        <v>347</v>
      </c>
      <c r="C35" s="182">
        <v>48</v>
      </c>
      <c r="D35" s="182">
        <v>29</v>
      </c>
      <c r="F35" s="178"/>
    </row>
    <row r="36" spans="1:6" s="160" customFormat="1" ht="33" customHeight="1" x14ac:dyDescent="0.25">
      <c r="A36" s="156">
        <v>32</v>
      </c>
      <c r="B36" s="157" t="s">
        <v>516</v>
      </c>
      <c r="C36" s="182">
        <v>47</v>
      </c>
      <c r="D36" s="182">
        <v>28</v>
      </c>
      <c r="F36" s="178"/>
    </row>
    <row r="37" spans="1:6" s="160" customFormat="1" x14ac:dyDescent="0.25">
      <c r="A37" s="156">
        <v>33</v>
      </c>
      <c r="B37" s="157" t="s">
        <v>374</v>
      </c>
      <c r="C37" s="182">
        <v>47</v>
      </c>
      <c r="D37" s="182">
        <v>26</v>
      </c>
      <c r="F37" s="178"/>
    </row>
    <row r="38" spans="1:6" s="160" customFormat="1" ht="45.75" customHeight="1" x14ac:dyDescent="0.25">
      <c r="A38" s="156">
        <v>34</v>
      </c>
      <c r="B38" s="157" t="s">
        <v>359</v>
      </c>
      <c r="C38" s="182">
        <v>45</v>
      </c>
      <c r="D38" s="182">
        <v>30</v>
      </c>
      <c r="F38" s="178"/>
    </row>
    <row r="39" spans="1:6" s="160" customFormat="1" ht="31.5" x14ac:dyDescent="0.25">
      <c r="A39" s="156">
        <v>35</v>
      </c>
      <c r="B39" s="157" t="s">
        <v>357</v>
      </c>
      <c r="C39" s="182">
        <v>39</v>
      </c>
      <c r="D39" s="182">
        <v>21</v>
      </c>
      <c r="F39" s="178"/>
    </row>
    <row r="40" spans="1:6" s="160" customFormat="1" ht="31.5" x14ac:dyDescent="0.25">
      <c r="A40" s="156">
        <v>36</v>
      </c>
      <c r="B40" s="157" t="s">
        <v>354</v>
      </c>
      <c r="C40" s="182">
        <v>39</v>
      </c>
      <c r="D40" s="182">
        <v>18</v>
      </c>
      <c r="F40" s="178"/>
    </row>
    <row r="41" spans="1:6" x14ac:dyDescent="0.25">
      <c r="A41" s="156">
        <v>37</v>
      </c>
      <c r="B41" s="162" t="s">
        <v>371</v>
      </c>
      <c r="C41" s="163">
        <v>38</v>
      </c>
      <c r="D41" s="163">
        <v>10</v>
      </c>
      <c r="F41" s="178"/>
    </row>
    <row r="42" spans="1:6" ht="23.25" customHeight="1" x14ac:dyDescent="0.25">
      <c r="A42" s="156">
        <v>38</v>
      </c>
      <c r="B42" s="164" t="s">
        <v>423</v>
      </c>
      <c r="C42" s="163">
        <v>37</v>
      </c>
      <c r="D42" s="163">
        <v>24</v>
      </c>
      <c r="F42" s="178"/>
    </row>
    <row r="43" spans="1:6" ht="36.75" customHeight="1" x14ac:dyDescent="0.25">
      <c r="A43" s="156">
        <v>39</v>
      </c>
      <c r="B43" s="157" t="s">
        <v>420</v>
      </c>
      <c r="C43" s="163">
        <v>36</v>
      </c>
      <c r="D43" s="163">
        <v>15</v>
      </c>
      <c r="F43" s="178"/>
    </row>
    <row r="44" spans="1:6" ht="31.5" x14ac:dyDescent="0.25">
      <c r="A44" s="156">
        <v>40</v>
      </c>
      <c r="B44" s="157" t="s">
        <v>512</v>
      </c>
      <c r="C44" s="163">
        <v>35</v>
      </c>
      <c r="D44" s="163">
        <v>28</v>
      </c>
      <c r="F44" s="178"/>
    </row>
    <row r="45" spans="1:6" ht="27.75" customHeight="1" x14ac:dyDescent="0.25">
      <c r="A45" s="156">
        <v>41</v>
      </c>
      <c r="B45" s="157" t="s">
        <v>341</v>
      </c>
      <c r="C45" s="163">
        <v>32</v>
      </c>
      <c r="D45" s="163">
        <v>20</v>
      </c>
      <c r="F45" s="178"/>
    </row>
    <row r="46" spans="1:6" ht="23.25" customHeight="1" x14ac:dyDescent="0.25">
      <c r="A46" s="156">
        <v>42</v>
      </c>
      <c r="B46" s="157" t="s">
        <v>348</v>
      </c>
      <c r="C46" s="163">
        <v>32</v>
      </c>
      <c r="D46" s="163">
        <v>14</v>
      </c>
      <c r="F46" s="178"/>
    </row>
    <row r="47" spans="1:6" ht="15" customHeight="1" x14ac:dyDescent="0.25">
      <c r="A47" s="156">
        <v>43</v>
      </c>
      <c r="B47" s="165" t="s">
        <v>379</v>
      </c>
      <c r="C47" s="163">
        <v>30</v>
      </c>
      <c r="D47" s="163">
        <v>14</v>
      </c>
      <c r="F47" s="178"/>
    </row>
    <row r="48" spans="1:6" ht="34.5" customHeight="1" x14ac:dyDescent="0.25">
      <c r="A48" s="156">
        <v>44</v>
      </c>
      <c r="B48" s="165" t="s">
        <v>515</v>
      </c>
      <c r="C48" s="163">
        <v>29</v>
      </c>
      <c r="D48" s="163">
        <v>28</v>
      </c>
      <c r="F48" s="178"/>
    </row>
    <row r="49" spans="1:6" ht="30.75" customHeight="1" x14ac:dyDescent="0.25">
      <c r="A49" s="156">
        <v>45</v>
      </c>
      <c r="B49" s="165" t="s">
        <v>375</v>
      </c>
      <c r="C49" s="163">
        <v>28</v>
      </c>
      <c r="D49" s="163">
        <v>14</v>
      </c>
      <c r="F49" s="178"/>
    </row>
    <row r="50" spans="1:6" ht="15" customHeight="1" x14ac:dyDescent="0.25">
      <c r="A50" s="156">
        <v>46</v>
      </c>
      <c r="B50" s="165" t="s">
        <v>333</v>
      </c>
      <c r="C50" s="163">
        <v>26</v>
      </c>
      <c r="D50" s="163">
        <v>19</v>
      </c>
      <c r="F50" s="178"/>
    </row>
    <row r="51" spans="1:6" ht="16.5" customHeight="1" x14ac:dyDescent="0.25">
      <c r="A51" s="156">
        <v>47</v>
      </c>
      <c r="B51" s="165" t="s">
        <v>346</v>
      </c>
      <c r="C51" s="163">
        <v>26</v>
      </c>
      <c r="D51" s="163">
        <v>21</v>
      </c>
      <c r="F51" s="178"/>
    </row>
    <row r="52" spans="1:6" ht="18.75" customHeight="1" x14ac:dyDescent="0.25">
      <c r="A52" s="156">
        <v>48</v>
      </c>
      <c r="B52" s="165" t="s">
        <v>351</v>
      </c>
      <c r="C52" s="163">
        <v>26</v>
      </c>
      <c r="D52" s="163">
        <v>6</v>
      </c>
      <c r="F52" s="178"/>
    </row>
    <row r="53" spans="1:6" ht="15.75" customHeight="1" x14ac:dyDescent="0.25">
      <c r="A53" s="156">
        <v>49</v>
      </c>
      <c r="B53" s="165" t="s">
        <v>558</v>
      </c>
      <c r="C53" s="163">
        <v>25</v>
      </c>
      <c r="D53" s="163">
        <v>14</v>
      </c>
      <c r="F53" s="178"/>
    </row>
    <row r="54" spans="1:6" ht="46.5" customHeight="1" x14ac:dyDescent="0.25">
      <c r="A54" s="156">
        <v>50</v>
      </c>
      <c r="B54" s="164" t="s">
        <v>559</v>
      </c>
      <c r="C54" s="163">
        <v>25</v>
      </c>
      <c r="D54" s="163">
        <v>15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B19" sqref="B19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2" t="s">
        <v>100</v>
      </c>
      <c r="B1" s="412"/>
      <c r="C1" s="412"/>
      <c r="D1" s="412"/>
      <c r="E1" s="412"/>
      <c r="F1" s="412"/>
      <c r="G1" s="412"/>
    </row>
    <row r="2" spans="1:16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</row>
    <row r="3" spans="1:16" s="85" customFormat="1" ht="19.5" customHeight="1" x14ac:dyDescent="0.3">
      <c r="A3" s="274" t="s">
        <v>235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532</v>
      </c>
      <c r="C4" s="190" t="s">
        <v>533</v>
      </c>
      <c r="D4" s="199" t="s">
        <v>66</v>
      </c>
      <c r="E4" s="200" t="s">
        <v>534</v>
      </c>
      <c r="F4" s="200" t="s">
        <v>535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24407</v>
      </c>
      <c r="C5" s="205">
        <f>SUM(C7:C15)</f>
        <v>19317</v>
      </c>
      <c r="D5" s="204">
        <f>ROUND(C5/B5*100,1)</f>
        <v>79.099999999999994</v>
      </c>
      <c r="E5" s="205">
        <f>SUM(E7:E15)</f>
        <v>12845</v>
      </c>
      <c r="F5" s="205">
        <f>SUM(F7:F15)</f>
        <v>11588</v>
      </c>
      <c r="G5" s="204">
        <f>ROUND(F5/E5*100,1)</f>
        <v>90.2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2765</v>
      </c>
      <c r="C7" s="118">
        <f>[14]Дані!$H10</f>
        <v>2217</v>
      </c>
      <c r="D7" s="195">
        <f t="shared" ref="D7:D15" si="0">ROUND(C7/B7*100,1)</f>
        <v>80.2</v>
      </c>
      <c r="E7" s="96">
        <f>'[10]16'!F7</f>
        <v>1639</v>
      </c>
      <c r="F7" s="118">
        <f>[14]Дані!$AK10</f>
        <v>1148</v>
      </c>
      <c r="G7" s="195">
        <f t="shared" ref="G7:G15" si="1">ROUND(F7/E7*100,1)</f>
        <v>70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2076</v>
      </c>
      <c r="C8" s="118">
        <f>[14]Дані!$H11</f>
        <v>1654</v>
      </c>
      <c r="D8" s="195">
        <f t="shared" si="0"/>
        <v>79.7</v>
      </c>
      <c r="E8" s="96">
        <f>'[10]16'!F8</f>
        <v>1210</v>
      </c>
      <c r="F8" s="118">
        <f>[14]Дані!$AK11</f>
        <v>926</v>
      </c>
      <c r="G8" s="195">
        <f t="shared" si="1"/>
        <v>76.5</v>
      </c>
      <c r="H8" s="136"/>
      <c r="I8" s="134"/>
    </row>
    <row r="9" spans="1:16" ht="33" customHeight="1" x14ac:dyDescent="0.2">
      <c r="A9" s="135" t="s">
        <v>57</v>
      </c>
      <c r="B9" s="96">
        <f>'[10]16'!C9</f>
        <v>2662</v>
      </c>
      <c r="C9" s="118">
        <f>[14]Дані!$H12</f>
        <v>1974</v>
      </c>
      <c r="D9" s="195">
        <f t="shared" si="0"/>
        <v>74.2</v>
      </c>
      <c r="E9" s="96">
        <f>'[10]16'!F9</f>
        <v>1392</v>
      </c>
      <c r="F9" s="118">
        <f>[14]Дані!$AK12</f>
        <v>1126</v>
      </c>
      <c r="G9" s="195">
        <f t="shared" si="1"/>
        <v>80.900000000000006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1459</v>
      </c>
      <c r="C10" s="118">
        <f>[14]Дані!$H13</f>
        <v>1163</v>
      </c>
      <c r="D10" s="195">
        <f t="shared" si="0"/>
        <v>79.7</v>
      </c>
      <c r="E10" s="96">
        <f>'[10]16'!F10</f>
        <v>815</v>
      </c>
      <c r="F10" s="118">
        <f>[14]Дані!$AK13</f>
        <v>728</v>
      </c>
      <c r="G10" s="195">
        <f t="shared" si="1"/>
        <v>89.3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4785</v>
      </c>
      <c r="C11" s="118">
        <f>[14]Дані!$H14</f>
        <v>3842</v>
      </c>
      <c r="D11" s="195">
        <f t="shared" si="0"/>
        <v>80.3</v>
      </c>
      <c r="E11" s="96">
        <f>'[10]16'!F11</f>
        <v>2441</v>
      </c>
      <c r="F11" s="118">
        <f>[14]Дані!$AK14</f>
        <v>2409</v>
      </c>
      <c r="G11" s="195">
        <f t="shared" si="1"/>
        <v>98.7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759</v>
      </c>
      <c r="C12" s="118">
        <f>[14]Дані!$H15</f>
        <v>606</v>
      </c>
      <c r="D12" s="195">
        <f t="shared" si="0"/>
        <v>79.8</v>
      </c>
      <c r="E12" s="96">
        <f>'[10]16'!F12</f>
        <v>354</v>
      </c>
      <c r="F12" s="118">
        <f>[14]Дані!$AK15</f>
        <v>334</v>
      </c>
      <c r="G12" s="195">
        <f t="shared" si="1"/>
        <v>94.4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2113</v>
      </c>
      <c r="C13" s="118">
        <f>[14]Дані!$H16</f>
        <v>1651</v>
      </c>
      <c r="D13" s="195">
        <f t="shared" si="0"/>
        <v>78.099999999999994</v>
      </c>
      <c r="E13" s="96">
        <f>'[10]16'!F13</f>
        <v>976</v>
      </c>
      <c r="F13" s="118">
        <f>[14]Дані!$AK16</f>
        <v>1068</v>
      </c>
      <c r="G13" s="195">
        <f t="shared" si="1"/>
        <v>109.4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4380</v>
      </c>
      <c r="C14" s="118">
        <f>[14]Дані!$H17</f>
        <v>3432</v>
      </c>
      <c r="D14" s="195">
        <f t="shared" si="0"/>
        <v>78.400000000000006</v>
      </c>
      <c r="E14" s="96">
        <f>'[10]16'!F14</f>
        <v>2164</v>
      </c>
      <c r="F14" s="118">
        <f>[14]Дані!$AK17</f>
        <v>2086</v>
      </c>
      <c r="G14" s="195">
        <f t="shared" si="1"/>
        <v>96.4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3408</v>
      </c>
      <c r="C15" s="118">
        <f>[14]Дані!$H18+[14]Дані!$H$19</f>
        <v>2778</v>
      </c>
      <c r="D15" s="195">
        <f t="shared" si="0"/>
        <v>81.5</v>
      </c>
      <c r="E15" s="96">
        <f>'[10]16'!F15</f>
        <v>1854</v>
      </c>
      <c r="F15" s="118">
        <f>[14]Дані!$AK18+[14]Дані!$AK$19</f>
        <v>1763</v>
      </c>
      <c r="G15" s="195">
        <f t="shared" si="1"/>
        <v>95.1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N13" sqref="N13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2" t="s">
        <v>315</v>
      </c>
      <c r="B1" s="412"/>
      <c r="C1" s="412"/>
      <c r="D1" s="412"/>
      <c r="E1" s="412"/>
      <c r="F1" s="412"/>
      <c r="G1" s="412"/>
      <c r="H1" s="412"/>
      <c r="I1" s="412"/>
    </row>
    <row r="2" spans="1:13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  <c r="H2" s="405"/>
      <c r="I2" s="405"/>
    </row>
    <row r="3" spans="1:13" s="85" customFormat="1" ht="15.75" customHeight="1" x14ac:dyDescent="0.3">
      <c r="A3" s="274" t="s">
        <v>235</v>
      </c>
      <c r="B3" s="189"/>
      <c r="C3" s="189"/>
      <c r="D3" s="189"/>
      <c r="E3" s="189"/>
      <c r="F3" s="189"/>
      <c r="G3" s="189"/>
      <c r="H3" s="189"/>
      <c r="I3" s="305" t="s">
        <v>316</v>
      </c>
    </row>
    <row r="4" spans="1:13" s="85" customFormat="1" ht="36" customHeight="1" x14ac:dyDescent="0.2">
      <c r="A4" s="439"/>
      <c r="B4" s="432" t="s">
        <v>533</v>
      </c>
      <c r="C4" s="433"/>
      <c r="D4" s="433"/>
      <c r="E4" s="434"/>
      <c r="F4" s="435" t="s">
        <v>537</v>
      </c>
      <c r="G4" s="436"/>
      <c r="H4" s="436"/>
      <c r="I4" s="437"/>
    </row>
    <row r="5" spans="1:13" s="85" customFormat="1" ht="69.75" customHeight="1" x14ac:dyDescent="0.2">
      <c r="A5" s="439"/>
      <c r="B5" s="306" t="s">
        <v>317</v>
      </c>
      <c r="C5" s="306" t="s">
        <v>318</v>
      </c>
      <c r="D5" s="306" t="s">
        <v>319</v>
      </c>
      <c r="E5" s="306" t="s">
        <v>318</v>
      </c>
      <c r="F5" s="306" t="s">
        <v>317</v>
      </c>
      <c r="G5" s="306" t="s">
        <v>318</v>
      </c>
      <c r="H5" s="306" t="s">
        <v>319</v>
      </c>
      <c r="I5" s="306" t="s">
        <v>318</v>
      </c>
    </row>
    <row r="6" spans="1:13" s="85" customFormat="1" ht="39" customHeight="1" x14ac:dyDescent="0.2">
      <c r="A6" s="328" t="s">
        <v>67</v>
      </c>
      <c r="B6" s="308">
        <f>SUM(B8:B16)</f>
        <v>11622</v>
      </c>
      <c r="C6" s="309">
        <f>B6/'16'!C5*100</f>
        <v>60.16462183568877</v>
      </c>
      <c r="D6" s="308">
        <f>SUM(D8:D16)</f>
        <v>7695</v>
      </c>
      <c r="E6" s="310">
        <f>100-C6</f>
        <v>39.83537816431123</v>
      </c>
      <c r="F6" s="308">
        <f>SUM(F8:F16)</f>
        <v>7346</v>
      </c>
      <c r="G6" s="309">
        <f>F6/'16'!F5*100</f>
        <v>63.393165343458747</v>
      </c>
      <c r="H6" s="308">
        <f>SUM(H8:H16)</f>
        <v>4242</v>
      </c>
      <c r="I6" s="310">
        <f>100-G6</f>
        <v>36.606834656541253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380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[14]Дані!$I10</f>
        <v>1331</v>
      </c>
      <c r="C8" s="321">
        <f>B8/'16'!C7*100</f>
        <v>60.036084799278299</v>
      </c>
      <c r="D8" s="320">
        <f>'16'!C7-'17'!B8</f>
        <v>886</v>
      </c>
      <c r="E8" s="321">
        <f>100-C8</f>
        <v>39.963915200721701</v>
      </c>
      <c r="F8" s="319">
        <f>[14]Дані!$AL10</f>
        <v>720</v>
      </c>
      <c r="G8" s="325">
        <f>F8/'16'!F7*100</f>
        <v>62.717770034843198</v>
      </c>
      <c r="H8" s="320">
        <f>'16'!F7-'17'!F8</f>
        <v>428</v>
      </c>
      <c r="I8" s="321">
        <f>100-G8</f>
        <v>37.282229965156802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[14]Дані!$I11</f>
        <v>1177</v>
      </c>
      <c r="C9" s="321">
        <f>B9/'16'!C8*100</f>
        <v>71.160822249093101</v>
      </c>
      <c r="D9" s="96">
        <f>'16'!C8-'17'!B9</f>
        <v>477</v>
      </c>
      <c r="E9" s="321">
        <v>32</v>
      </c>
      <c r="F9" s="319">
        <f>[14]Дані!$AL11</f>
        <v>670</v>
      </c>
      <c r="G9" s="325">
        <f>F9/'16'!F8*100</f>
        <v>72.354211663066963</v>
      </c>
      <c r="H9" s="320">
        <f>'16'!F8-'17'!F9</f>
        <v>256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[14]Дані!$I12</f>
        <v>1552</v>
      </c>
      <c r="C10" s="321">
        <f>B10/'16'!C9*100</f>
        <v>78.622087132725426</v>
      </c>
      <c r="D10" s="96">
        <f>'16'!C9-'17'!B10</f>
        <v>422</v>
      </c>
      <c r="E10" s="321">
        <v>26.2</v>
      </c>
      <c r="F10" s="319">
        <f>[14]Дані!$AL12</f>
        <v>913</v>
      </c>
      <c r="G10" s="325">
        <f>F10/'16'!F9*100</f>
        <v>81.083481349911196</v>
      </c>
      <c r="H10" s="320">
        <f>'16'!F9-'17'!F10</f>
        <v>213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[14]Дані!$I13</f>
        <v>1059</v>
      </c>
      <c r="C11" s="321">
        <f>B11/'16'!C10*100</f>
        <v>91.057609630266555</v>
      </c>
      <c r="D11" s="96">
        <f>'16'!C10-'17'!B11</f>
        <v>104</v>
      </c>
      <c r="E11" s="321">
        <v>11.9</v>
      </c>
      <c r="F11" s="319">
        <f>[14]Дані!$AL13</f>
        <v>668</v>
      </c>
      <c r="G11" s="325">
        <f>F11/'16'!F10*100</f>
        <v>91.758241758241752</v>
      </c>
      <c r="H11" s="320">
        <f>'16'!F10-'17'!F11</f>
        <v>60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[14]Дані!$I14</f>
        <v>3018</v>
      </c>
      <c r="C12" s="321">
        <f>B12/'16'!C11*100</f>
        <v>78.552837064029148</v>
      </c>
      <c r="D12" s="96">
        <f>'16'!C11-'17'!B12</f>
        <v>824</v>
      </c>
      <c r="E12" s="321">
        <v>22.3</v>
      </c>
      <c r="F12" s="319">
        <f>[14]Дані!$AL14</f>
        <v>1966</v>
      </c>
      <c r="G12" s="325">
        <f>F12/'16'!F11*100</f>
        <v>81.610626816106276</v>
      </c>
      <c r="H12" s="320">
        <f>'16'!F11-'17'!F12</f>
        <v>443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[14]Дані!$I15</f>
        <v>369</v>
      </c>
      <c r="C13" s="321">
        <f>B13/'16'!C12*100</f>
        <v>60.89108910891089</v>
      </c>
      <c r="D13" s="96">
        <f>'16'!C12-'17'!B13</f>
        <v>237</v>
      </c>
      <c r="E13" s="321">
        <v>40.200000000000003</v>
      </c>
      <c r="F13" s="319">
        <f>[14]Дані!$AL15</f>
        <v>210</v>
      </c>
      <c r="G13" s="325">
        <f>F13/'16'!F12*100</f>
        <v>62.874251497005986</v>
      </c>
      <c r="H13" s="320">
        <f>'16'!F12-'17'!F13</f>
        <v>124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[14]Дані!$I16</f>
        <v>662</v>
      </c>
      <c r="C14" s="321">
        <f>B14/'16'!C13*100</f>
        <v>40.096910963052693</v>
      </c>
      <c r="D14" s="96">
        <f>'16'!C13-'17'!B14</f>
        <v>989</v>
      </c>
      <c r="E14" s="321">
        <v>66.8</v>
      </c>
      <c r="F14" s="319">
        <f>[14]Дані!$AL16</f>
        <v>497</v>
      </c>
      <c r="G14" s="325">
        <f>F14/'16'!F13*100</f>
        <v>46.535580524344574</v>
      </c>
      <c r="H14" s="320">
        <f>'16'!F13-'17'!F14</f>
        <v>571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[14]Дані!$I17</f>
        <v>733</v>
      </c>
      <c r="C15" s="321">
        <f>B15/'16'!C14*100</f>
        <v>21.357808857808859</v>
      </c>
      <c r="D15" s="96">
        <f>'16'!C14-'17'!B15</f>
        <v>2699</v>
      </c>
      <c r="E15" s="321">
        <v>84.4</v>
      </c>
      <c r="F15" s="319">
        <f>[14]Дані!$AL17</f>
        <v>568</v>
      </c>
      <c r="G15" s="325">
        <f>F15/'16'!F14*100</f>
        <v>27.22914669223394</v>
      </c>
      <c r="H15" s="320">
        <f>'16'!F14-'17'!F15</f>
        <v>1518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[14]Дані!$I18+[14]Дані!$I$19</f>
        <v>1721</v>
      </c>
      <c r="C16" s="321">
        <f>B16/'16'!C15*100</f>
        <v>61.951043916486682</v>
      </c>
      <c r="D16" s="96">
        <f>'16'!C15-'17'!B16</f>
        <v>1057</v>
      </c>
      <c r="E16" s="321">
        <v>39.700000000000003</v>
      </c>
      <c r="F16" s="319">
        <f>[14]Дані!$AL18+[14]Дані!$AL$19</f>
        <v>1134</v>
      </c>
      <c r="G16" s="325">
        <f>F16/'16'!F15*100</f>
        <v>64.322178105501976</v>
      </c>
      <c r="H16" s="320">
        <f>'16'!F15-'17'!F16</f>
        <v>629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44" sqref="J44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221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235</v>
      </c>
    </row>
    <row r="4" spans="1:8" s="155" customFormat="1" ht="35.450000000000003" customHeight="1" x14ac:dyDescent="0.25">
      <c r="A4" s="416"/>
      <c r="B4" s="419" t="s">
        <v>110</v>
      </c>
      <c r="C4" s="444" t="s">
        <v>533</v>
      </c>
      <c r="D4" s="445"/>
      <c r="E4" s="446"/>
      <c r="F4" s="447" t="s">
        <v>536</v>
      </c>
      <c r="G4" s="448"/>
      <c r="H4" s="449"/>
    </row>
    <row r="5" spans="1:8" ht="15.6" customHeight="1" x14ac:dyDescent="0.25">
      <c r="A5" s="417"/>
      <c r="B5" s="442"/>
      <c r="C5" s="440" t="s">
        <v>111</v>
      </c>
      <c r="D5" s="440" t="s">
        <v>113</v>
      </c>
      <c r="E5" s="450" t="s">
        <v>112</v>
      </c>
      <c r="F5" s="440" t="s">
        <v>111</v>
      </c>
      <c r="G5" s="440" t="s">
        <v>113</v>
      </c>
      <c r="H5" s="440" t="s">
        <v>112</v>
      </c>
    </row>
    <row r="6" spans="1:8" ht="51.6" customHeight="1" x14ac:dyDescent="0.25">
      <c r="A6" s="418"/>
      <c r="B6" s="443"/>
      <c r="C6" s="441"/>
      <c r="D6" s="441"/>
      <c r="E6" s="451"/>
      <c r="F6" s="441"/>
      <c r="G6" s="441"/>
      <c r="H6" s="441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1090</v>
      </c>
      <c r="D8" s="182">
        <v>178</v>
      </c>
      <c r="E8" s="198">
        <v>-912</v>
      </c>
      <c r="F8" s="182">
        <v>753</v>
      </c>
      <c r="G8" s="182">
        <v>20</v>
      </c>
      <c r="H8" s="198">
        <v>-733</v>
      </c>
    </row>
    <row r="9" spans="1:8" x14ac:dyDescent="0.25">
      <c r="A9" s="156">
        <v>2</v>
      </c>
      <c r="B9" s="157" t="s">
        <v>117</v>
      </c>
      <c r="C9" s="182">
        <v>827</v>
      </c>
      <c r="D9" s="182">
        <v>300</v>
      </c>
      <c r="E9" s="198">
        <v>-527</v>
      </c>
      <c r="F9" s="182">
        <v>445</v>
      </c>
      <c r="G9" s="182">
        <v>31</v>
      </c>
      <c r="H9" s="198">
        <v>-414</v>
      </c>
    </row>
    <row r="10" spans="1:8" x14ac:dyDescent="0.25">
      <c r="A10" s="156">
        <v>3</v>
      </c>
      <c r="B10" s="157" t="s">
        <v>116</v>
      </c>
      <c r="C10" s="182">
        <v>670</v>
      </c>
      <c r="D10" s="182">
        <v>329</v>
      </c>
      <c r="E10" s="198">
        <v>-341</v>
      </c>
      <c r="F10" s="182">
        <v>313</v>
      </c>
      <c r="G10" s="182">
        <v>20</v>
      </c>
      <c r="H10" s="198">
        <v>-293</v>
      </c>
    </row>
    <row r="11" spans="1:8" s="160" customFormat="1" ht="21" customHeight="1" x14ac:dyDescent="0.25">
      <c r="A11" s="156">
        <v>4</v>
      </c>
      <c r="B11" s="157" t="s">
        <v>122</v>
      </c>
      <c r="C11" s="182">
        <v>533</v>
      </c>
      <c r="D11" s="182">
        <v>17</v>
      </c>
      <c r="E11" s="198">
        <v>-516</v>
      </c>
      <c r="F11" s="182">
        <v>470</v>
      </c>
      <c r="G11" s="182">
        <v>0</v>
      </c>
      <c r="H11" s="198">
        <v>-470</v>
      </c>
    </row>
    <row r="12" spans="1:8" s="160" customFormat="1" ht="18" customHeight="1" x14ac:dyDescent="0.25">
      <c r="A12" s="156">
        <v>5</v>
      </c>
      <c r="B12" s="157" t="s">
        <v>121</v>
      </c>
      <c r="C12" s="182">
        <v>508</v>
      </c>
      <c r="D12" s="182">
        <v>48</v>
      </c>
      <c r="E12" s="198">
        <v>-460</v>
      </c>
      <c r="F12" s="182">
        <v>330</v>
      </c>
      <c r="G12" s="182">
        <v>0</v>
      </c>
      <c r="H12" s="198">
        <v>-330</v>
      </c>
    </row>
    <row r="13" spans="1:8" s="160" customFormat="1" ht="20.25" customHeight="1" x14ac:dyDescent="0.25">
      <c r="A13" s="156">
        <v>6</v>
      </c>
      <c r="B13" s="157" t="s">
        <v>125</v>
      </c>
      <c r="C13" s="182">
        <v>505</v>
      </c>
      <c r="D13" s="182">
        <v>39</v>
      </c>
      <c r="E13" s="198">
        <v>-466</v>
      </c>
      <c r="F13" s="182">
        <v>330</v>
      </c>
      <c r="G13" s="182">
        <v>4</v>
      </c>
      <c r="H13" s="198">
        <v>-326</v>
      </c>
    </row>
    <row r="14" spans="1:8" s="160" customFormat="1" ht="16.5" customHeight="1" x14ac:dyDescent="0.25">
      <c r="A14" s="156">
        <v>7</v>
      </c>
      <c r="B14" s="157" t="s">
        <v>126</v>
      </c>
      <c r="C14" s="182">
        <v>457</v>
      </c>
      <c r="D14" s="182">
        <v>78</v>
      </c>
      <c r="E14" s="198">
        <v>-379</v>
      </c>
      <c r="F14" s="182">
        <v>246</v>
      </c>
      <c r="G14" s="182">
        <v>6</v>
      </c>
      <c r="H14" s="198">
        <v>-240</v>
      </c>
    </row>
    <row r="15" spans="1:8" s="160" customFormat="1" ht="18.75" customHeight="1" x14ac:dyDescent="0.25">
      <c r="A15" s="156">
        <v>8</v>
      </c>
      <c r="B15" s="157" t="s">
        <v>120</v>
      </c>
      <c r="C15" s="182">
        <v>424</v>
      </c>
      <c r="D15" s="182">
        <v>98</v>
      </c>
      <c r="E15" s="198">
        <v>-326</v>
      </c>
      <c r="F15" s="182">
        <v>276</v>
      </c>
      <c r="G15" s="182">
        <v>4</v>
      </c>
      <c r="H15" s="198">
        <v>-272</v>
      </c>
    </row>
    <row r="16" spans="1:8" s="160" customFormat="1" ht="18.75" customHeight="1" x14ac:dyDescent="0.25">
      <c r="A16" s="156">
        <v>9</v>
      </c>
      <c r="B16" s="157" t="s">
        <v>123</v>
      </c>
      <c r="C16" s="182">
        <v>418</v>
      </c>
      <c r="D16" s="182">
        <v>132</v>
      </c>
      <c r="E16" s="198">
        <v>-286</v>
      </c>
      <c r="F16" s="182">
        <v>240</v>
      </c>
      <c r="G16" s="182">
        <v>18</v>
      </c>
      <c r="H16" s="198">
        <v>-222</v>
      </c>
    </row>
    <row r="17" spans="1:8" s="160" customFormat="1" ht="44.25" customHeight="1" x14ac:dyDescent="0.25">
      <c r="A17" s="156">
        <v>10</v>
      </c>
      <c r="B17" s="157" t="s">
        <v>222</v>
      </c>
      <c r="C17" s="182">
        <v>367</v>
      </c>
      <c r="D17" s="182">
        <v>262</v>
      </c>
      <c r="E17" s="198">
        <v>-105</v>
      </c>
      <c r="F17" s="182">
        <v>104</v>
      </c>
      <c r="G17" s="182">
        <v>20</v>
      </c>
      <c r="H17" s="198">
        <v>-84</v>
      </c>
    </row>
    <row r="18" spans="1:8" s="160" customFormat="1" ht="15" customHeight="1" x14ac:dyDescent="0.25">
      <c r="A18" s="156">
        <v>11</v>
      </c>
      <c r="B18" s="157" t="s">
        <v>119</v>
      </c>
      <c r="C18" s="182">
        <v>355</v>
      </c>
      <c r="D18" s="182">
        <v>13</v>
      </c>
      <c r="E18" s="198">
        <v>-342</v>
      </c>
      <c r="F18" s="182">
        <v>328</v>
      </c>
      <c r="G18" s="182">
        <v>0</v>
      </c>
      <c r="H18" s="198">
        <v>-328</v>
      </c>
    </row>
    <row r="19" spans="1:8" s="160" customFormat="1" ht="17.25" customHeight="1" x14ac:dyDescent="0.25">
      <c r="A19" s="156">
        <v>12</v>
      </c>
      <c r="B19" s="157" t="s">
        <v>128</v>
      </c>
      <c r="C19" s="182">
        <v>264</v>
      </c>
      <c r="D19" s="182">
        <v>180</v>
      </c>
      <c r="E19" s="198">
        <v>-84</v>
      </c>
      <c r="F19" s="182">
        <v>60</v>
      </c>
      <c r="G19" s="182">
        <v>11</v>
      </c>
      <c r="H19" s="198">
        <v>-49</v>
      </c>
    </row>
    <row r="20" spans="1:8" s="160" customFormat="1" ht="36.75" customHeight="1" x14ac:dyDescent="0.25">
      <c r="A20" s="156">
        <v>13</v>
      </c>
      <c r="B20" s="157" t="s">
        <v>526</v>
      </c>
      <c r="C20" s="182">
        <v>260</v>
      </c>
      <c r="D20" s="182">
        <v>48</v>
      </c>
      <c r="E20" s="198">
        <v>-212</v>
      </c>
      <c r="F20" s="182">
        <v>125</v>
      </c>
      <c r="G20" s="182">
        <v>8</v>
      </c>
      <c r="H20" s="198">
        <v>-117</v>
      </c>
    </row>
    <row r="21" spans="1:8" s="160" customFormat="1" x14ac:dyDescent="0.25">
      <c r="A21" s="156">
        <v>14</v>
      </c>
      <c r="B21" s="157" t="s">
        <v>133</v>
      </c>
      <c r="C21" s="182">
        <v>258</v>
      </c>
      <c r="D21" s="182">
        <v>31</v>
      </c>
      <c r="E21" s="198">
        <v>-227</v>
      </c>
      <c r="F21" s="182">
        <v>154</v>
      </c>
      <c r="G21" s="182">
        <v>4</v>
      </c>
      <c r="H21" s="198">
        <v>-150</v>
      </c>
    </row>
    <row r="22" spans="1:8" s="160" customFormat="1" x14ac:dyDescent="0.25">
      <c r="A22" s="156">
        <v>15</v>
      </c>
      <c r="B22" s="157" t="s">
        <v>124</v>
      </c>
      <c r="C22" s="182">
        <v>243</v>
      </c>
      <c r="D22" s="182">
        <v>38</v>
      </c>
      <c r="E22" s="198">
        <v>-205</v>
      </c>
      <c r="F22" s="182">
        <v>153</v>
      </c>
      <c r="G22" s="182">
        <v>2</v>
      </c>
      <c r="H22" s="198">
        <v>-151</v>
      </c>
    </row>
    <row r="23" spans="1:8" s="160" customFormat="1" ht="31.5" x14ac:dyDescent="0.25">
      <c r="A23" s="156">
        <v>16</v>
      </c>
      <c r="B23" s="157" t="s">
        <v>560</v>
      </c>
      <c r="C23" s="182">
        <v>230</v>
      </c>
      <c r="D23" s="182">
        <v>26</v>
      </c>
      <c r="E23" s="198">
        <v>-204</v>
      </c>
      <c r="F23" s="182">
        <v>149</v>
      </c>
      <c r="G23" s="182">
        <v>5</v>
      </c>
      <c r="H23" s="198">
        <v>-144</v>
      </c>
    </row>
    <row r="24" spans="1:8" s="160" customFormat="1" x14ac:dyDescent="0.25">
      <c r="A24" s="156">
        <v>17</v>
      </c>
      <c r="B24" s="157" t="s">
        <v>150</v>
      </c>
      <c r="C24" s="182">
        <v>209</v>
      </c>
      <c r="D24" s="182">
        <v>7</v>
      </c>
      <c r="E24" s="198">
        <v>-202</v>
      </c>
      <c r="F24" s="182">
        <v>167</v>
      </c>
      <c r="G24" s="182">
        <v>0</v>
      </c>
      <c r="H24" s="198">
        <v>-167</v>
      </c>
    </row>
    <row r="25" spans="1:8" s="160" customFormat="1" x14ac:dyDescent="0.25">
      <c r="A25" s="156">
        <v>18</v>
      </c>
      <c r="B25" s="157" t="s">
        <v>132</v>
      </c>
      <c r="C25" s="182">
        <v>208</v>
      </c>
      <c r="D25" s="182">
        <v>24</v>
      </c>
      <c r="E25" s="198">
        <v>-184</v>
      </c>
      <c r="F25" s="182">
        <v>132</v>
      </c>
      <c r="G25" s="182">
        <v>2</v>
      </c>
      <c r="H25" s="198">
        <v>-130</v>
      </c>
    </row>
    <row r="26" spans="1:8" s="160" customFormat="1" ht="15" customHeight="1" x14ac:dyDescent="0.25">
      <c r="A26" s="156">
        <v>19</v>
      </c>
      <c r="B26" s="157" t="s">
        <v>561</v>
      </c>
      <c r="C26" s="182">
        <v>174</v>
      </c>
      <c r="D26" s="182">
        <v>24</v>
      </c>
      <c r="E26" s="198">
        <v>-150</v>
      </c>
      <c r="F26" s="182">
        <v>130</v>
      </c>
      <c r="G26" s="182">
        <v>1</v>
      </c>
      <c r="H26" s="198">
        <v>-129</v>
      </c>
    </row>
    <row r="27" spans="1:8" s="160" customFormat="1" x14ac:dyDescent="0.25">
      <c r="A27" s="156">
        <v>20</v>
      </c>
      <c r="B27" s="157" t="s">
        <v>143</v>
      </c>
      <c r="C27" s="182">
        <v>149</v>
      </c>
      <c r="D27" s="182">
        <v>18</v>
      </c>
      <c r="E27" s="198">
        <v>-131</v>
      </c>
      <c r="F27" s="182">
        <v>105</v>
      </c>
      <c r="G27" s="182">
        <v>1</v>
      </c>
      <c r="H27" s="198">
        <v>-104</v>
      </c>
    </row>
    <row r="28" spans="1:8" s="160" customFormat="1" x14ac:dyDescent="0.25">
      <c r="A28" s="156">
        <v>21</v>
      </c>
      <c r="B28" s="157" t="s">
        <v>142</v>
      </c>
      <c r="C28" s="182">
        <v>149</v>
      </c>
      <c r="D28" s="182">
        <v>16</v>
      </c>
      <c r="E28" s="198">
        <v>-133</v>
      </c>
      <c r="F28" s="182">
        <v>101</v>
      </c>
      <c r="G28" s="182">
        <v>1</v>
      </c>
      <c r="H28" s="198">
        <v>-100</v>
      </c>
    </row>
    <row r="29" spans="1:8" s="160" customFormat="1" x14ac:dyDescent="0.25">
      <c r="A29" s="156">
        <v>22</v>
      </c>
      <c r="B29" s="157" t="s">
        <v>165</v>
      </c>
      <c r="C29" s="182">
        <v>142</v>
      </c>
      <c r="D29" s="182">
        <v>27</v>
      </c>
      <c r="E29" s="198">
        <v>-115</v>
      </c>
      <c r="F29" s="182">
        <v>63</v>
      </c>
      <c r="G29" s="182">
        <v>4</v>
      </c>
      <c r="H29" s="198">
        <v>-59</v>
      </c>
    </row>
    <row r="30" spans="1:8" s="160" customFormat="1" x14ac:dyDescent="0.25">
      <c r="A30" s="156">
        <v>23</v>
      </c>
      <c r="B30" s="157" t="s">
        <v>226</v>
      </c>
      <c r="C30" s="182">
        <v>142</v>
      </c>
      <c r="D30" s="182">
        <v>13</v>
      </c>
      <c r="E30" s="198">
        <v>-129</v>
      </c>
      <c r="F30" s="182">
        <v>127</v>
      </c>
      <c r="G30" s="182">
        <v>0</v>
      </c>
      <c r="H30" s="198">
        <v>-127</v>
      </c>
    </row>
    <row r="31" spans="1:8" s="160" customFormat="1" x14ac:dyDescent="0.25">
      <c r="A31" s="156">
        <v>24</v>
      </c>
      <c r="B31" s="157" t="s">
        <v>130</v>
      </c>
      <c r="C31" s="182">
        <v>136</v>
      </c>
      <c r="D31" s="182">
        <v>24</v>
      </c>
      <c r="E31" s="198">
        <v>-112</v>
      </c>
      <c r="F31" s="182">
        <v>74</v>
      </c>
      <c r="G31" s="182">
        <v>4</v>
      </c>
      <c r="H31" s="198">
        <v>-70</v>
      </c>
    </row>
    <row r="32" spans="1:8" s="160" customFormat="1" x14ac:dyDescent="0.25">
      <c r="A32" s="156">
        <v>25</v>
      </c>
      <c r="B32" s="157" t="s">
        <v>152</v>
      </c>
      <c r="C32" s="182">
        <v>135</v>
      </c>
      <c r="D32" s="182">
        <v>4</v>
      </c>
      <c r="E32" s="198">
        <v>-131</v>
      </c>
      <c r="F32" s="182">
        <v>83</v>
      </c>
      <c r="G32" s="182">
        <v>1</v>
      </c>
      <c r="H32" s="198">
        <v>-82</v>
      </c>
    </row>
    <row r="33" spans="1:8" s="160" customFormat="1" x14ac:dyDescent="0.25">
      <c r="A33" s="156">
        <v>26</v>
      </c>
      <c r="B33" s="157" t="s">
        <v>131</v>
      </c>
      <c r="C33" s="182">
        <v>133</v>
      </c>
      <c r="D33" s="182">
        <v>61</v>
      </c>
      <c r="E33" s="198">
        <v>-72</v>
      </c>
      <c r="F33" s="182">
        <v>71</v>
      </c>
      <c r="G33" s="182">
        <v>5</v>
      </c>
      <c r="H33" s="198">
        <v>-66</v>
      </c>
    </row>
    <row r="34" spans="1:8" s="160" customFormat="1" x14ac:dyDescent="0.25">
      <c r="A34" s="156">
        <v>27</v>
      </c>
      <c r="B34" s="157" t="s">
        <v>192</v>
      </c>
      <c r="C34" s="182">
        <v>131</v>
      </c>
      <c r="D34" s="182">
        <v>41</v>
      </c>
      <c r="E34" s="198">
        <v>-90</v>
      </c>
      <c r="F34" s="182">
        <v>54</v>
      </c>
      <c r="G34" s="182">
        <v>10</v>
      </c>
      <c r="H34" s="198">
        <v>-44</v>
      </c>
    </row>
    <row r="35" spans="1:8" s="160" customFormat="1" ht="31.5" x14ac:dyDescent="0.25">
      <c r="A35" s="156">
        <v>28</v>
      </c>
      <c r="B35" s="157" t="s">
        <v>134</v>
      </c>
      <c r="C35" s="182">
        <v>125</v>
      </c>
      <c r="D35" s="182">
        <v>14</v>
      </c>
      <c r="E35" s="198">
        <v>-111</v>
      </c>
      <c r="F35" s="182">
        <v>88</v>
      </c>
      <c r="G35" s="182">
        <v>0</v>
      </c>
      <c r="H35" s="198">
        <v>-88</v>
      </c>
    </row>
    <row r="36" spans="1:8" s="160" customFormat="1" x14ac:dyDescent="0.25">
      <c r="A36" s="156">
        <v>29</v>
      </c>
      <c r="B36" s="157" t="s">
        <v>129</v>
      </c>
      <c r="C36" s="182">
        <v>122</v>
      </c>
      <c r="D36" s="182">
        <v>33</v>
      </c>
      <c r="E36" s="198">
        <v>-89</v>
      </c>
      <c r="F36" s="182">
        <v>80</v>
      </c>
      <c r="G36" s="182">
        <v>2</v>
      </c>
      <c r="H36" s="198">
        <v>-78</v>
      </c>
    </row>
    <row r="37" spans="1:8" s="160" customFormat="1" x14ac:dyDescent="0.25">
      <c r="A37" s="156">
        <v>30</v>
      </c>
      <c r="B37" s="157" t="s">
        <v>157</v>
      </c>
      <c r="C37" s="182">
        <v>116</v>
      </c>
      <c r="D37" s="182">
        <v>36</v>
      </c>
      <c r="E37" s="198">
        <v>-80</v>
      </c>
      <c r="F37" s="182">
        <v>76</v>
      </c>
      <c r="G37" s="182">
        <v>1</v>
      </c>
      <c r="H37" s="198">
        <v>-75</v>
      </c>
    </row>
    <row r="38" spans="1:8" s="160" customFormat="1" x14ac:dyDescent="0.25">
      <c r="A38" s="156">
        <v>31</v>
      </c>
      <c r="B38" s="161" t="s">
        <v>140</v>
      </c>
      <c r="C38" s="182">
        <v>115</v>
      </c>
      <c r="D38" s="182">
        <v>12</v>
      </c>
      <c r="E38" s="198">
        <v>-103</v>
      </c>
      <c r="F38" s="182">
        <v>72</v>
      </c>
      <c r="G38" s="182">
        <v>0</v>
      </c>
      <c r="H38" s="198">
        <v>-72</v>
      </c>
    </row>
    <row r="39" spans="1:8" s="160" customFormat="1" x14ac:dyDescent="0.25">
      <c r="A39" s="156">
        <v>32</v>
      </c>
      <c r="B39" s="157" t="s">
        <v>298</v>
      </c>
      <c r="C39" s="182">
        <v>110</v>
      </c>
      <c r="D39" s="182">
        <v>0</v>
      </c>
      <c r="E39" s="198">
        <v>-110</v>
      </c>
      <c r="F39" s="182">
        <v>34</v>
      </c>
      <c r="G39" s="182">
        <v>0</v>
      </c>
      <c r="H39" s="198">
        <v>-34</v>
      </c>
    </row>
    <row r="40" spans="1:8" s="160" customFormat="1" x14ac:dyDescent="0.25">
      <c r="A40" s="156">
        <v>33</v>
      </c>
      <c r="B40" s="157" t="s">
        <v>148</v>
      </c>
      <c r="C40" s="182">
        <v>101</v>
      </c>
      <c r="D40" s="182">
        <v>11</v>
      </c>
      <c r="E40" s="198">
        <v>-90</v>
      </c>
      <c r="F40" s="182">
        <v>68</v>
      </c>
      <c r="G40" s="182">
        <v>0</v>
      </c>
      <c r="H40" s="198">
        <v>-68</v>
      </c>
    </row>
    <row r="41" spans="1:8" s="160" customFormat="1" ht="31.5" x14ac:dyDescent="0.25">
      <c r="A41" s="156">
        <v>34</v>
      </c>
      <c r="B41" s="157" t="s">
        <v>220</v>
      </c>
      <c r="C41" s="182">
        <v>100</v>
      </c>
      <c r="D41" s="182">
        <v>21</v>
      </c>
      <c r="E41" s="198">
        <v>-79</v>
      </c>
      <c r="F41" s="182">
        <v>60</v>
      </c>
      <c r="G41" s="182">
        <v>3</v>
      </c>
      <c r="H41" s="198">
        <v>-57</v>
      </c>
    </row>
    <row r="42" spans="1:8" s="160" customFormat="1" ht="15.75" customHeight="1" x14ac:dyDescent="0.25">
      <c r="A42" s="156">
        <v>35</v>
      </c>
      <c r="B42" s="157" t="s">
        <v>137</v>
      </c>
      <c r="C42" s="182">
        <v>100</v>
      </c>
      <c r="D42" s="182">
        <v>20</v>
      </c>
      <c r="E42" s="198">
        <v>-80</v>
      </c>
      <c r="F42" s="182">
        <v>69</v>
      </c>
      <c r="G42" s="182">
        <v>2</v>
      </c>
      <c r="H42" s="198">
        <v>-67</v>
      </c>
    </row>
    <row r="43" spans="1:8" s="160" customFormat="1" x14ac:dyDescent="0.25">
      <c r="A43" s="156">
        <v>36</v>
      </c>
      <c r="B43" s="157" t="s">
        <v>214</v>
      </c>
      <c r="C43" s="182">
        <v>100</v>
      </c>
      <c r="D43" s="182">
        <v>5</v>
      </c>
      <c r="E43" s="198">
        <v>-95</v>
      </c>
      <c r="F43" s="182">
        <v>69</v>
      </c>
      <c r="G43" s="182">
        <v>0</v>
      </c>
      <c r="H43" s="198">
        <v>-69</v>
      </c>
    </row>
    <row r="44" spans="1:8" ht="18" customHeight="1" x14ac:dyDescent="0.25">
      <c r="A44" s="156">
        <v>37</v>
      </c>
      <c r="B44" s="162" t="s">
        <v>127</v>
      </c>
      <c r="C44" s="163">
        <v>95</v>
      </c>
      <c r="D44" s="163">
        <v>62</v>
      </c>
      <c r="E44" s="198">
        <v>-33</v>
      </c>
      <c r="F44" s="163">
        <v>63</v>
      </c>
      <c r="G44" s="163">
        <v>16</v>
      </c>
      <c r="H44" s="198">
        <v>-47</v>
      </c>
    </row>
    <row r="45" spans="1:8" x14ac:dyDescent="0.25">
      <c r="A45" s="156">
        <v>38</v>
      </c>
      <c r="B45" s="164" t="s">
        <v>146</v>
      </c>
      <c r="C45" s="163">
        <v>94</v>
      </c>
      <c r="D45" s="163">
        <v>8</v>
      </c>
      <c r="E45" s="198">
        <v>-86</v>
      </c>
      <c r="F45" s="163">
        <v>61</v>
      </c>
      <c r="G45" s="163">
        <v>0</v>
      </c>
      <c r="H45" s="198">
        <v>-61</v>
      </c>
    </row>
    <row r="46" spans="1:8" x14ac:dyDescent="0.25">
      <c r="A46" s="156">
        <v>39</v>
      </c>
      <c r="B46" s="157" t="s">
        <v>201</v>
      </c>
      <c r="C46" s="163">
        <v>93</v>
      </c>
      <c r="D46" s="163">
        <v>25</v>
      </c>
      <c r="E46" s="198">
        <v>-68</v>
      </c>
      <c r="F46" s="163">
        <v>42</v>
      </c>
      <c r="G46" s="163">
        <v>4</v>
      </c>
      <c r="H46" s="198">
        <v>-38</v>
      </c>
    </row>
    <row r="47" spans="1:8" x14ac:dyDescent="0.25">
      <c r="A47" s="156">
        <v>40</v>
      </c>
      <c r="B47" s="157" t="s">
        <v>217</v>
      </c>
      <c r="C47" s="163">
        <v>92</v>
      </c>
      <c r="D47" s="163">
        <v>8</v>
      </c>
      <c r="E47" s="198">
        <v>-84</v>
      </c>
      <c r="F47" s="163">
        <v>39</v>
      </c>
      <c r="G47" s="163">
        <v>2</v>
      </c>
      <c r="H47" s="198">
        <v>-37</v>
      </c>
    </row>
    <row r="48" spans="1:8" ht="16.5" customHeight="1" x14ac:dyDescent="0.25">
      <c r="A48" s="156">
        <v>41</v>
      </c>
      <c r="B48" s="157" t="s">
        <v>158</v>
      </c>
      <c r="C48" s="163">
        <v>91</v>
      </c>
      <c r="D48" s="163">
        <v>18</v>
      </c>
      <c r="E48" s="198">
        <v>-73</v>
      </c>
      <c r="F48" s="163">
        <v>54</v>
      </c>
      <c r="G48" s="163">
        <v>1</v>
      </c>
      <c r="H48" s="198">
        <v>-53</v>
      </c>
    </row>
    <row r="49" spans="1:8" ht="18" customHeight="1" x14ac:dyDescent="0.25">
      <c r="A49" s="156">
        <v>42</v>
      </c>
      <c r="B49" s="157" t="s">
        <v>147</v>
      </c>
      <c r="C49" s="163">
        <v>85</v>
      </c>
      <c r="D49" s="163">
        <v>10</v>
      </c>
      <c r="E49" s="198">
        <v>-75</v>
      </c>
      <c r="F49" s="163">
        <v>60</v>
      </c>
      <c r="G49" s="163">
        <v>0</v>
      </c>
      <c r="H49" s="198">
        <v>-60</v>
      </c>
    </row>
    <row r="50" spans="1:8" x14ac:dyDescent="0.25">
      <c r="A50" s="156">
        <v>43</v>
      </c>
      <c r="B50" s="165" t="s">
        <v>188</v>
      </c>
      <c r="C50" s="163">
        <v>85</v>
      </c>
      <c r="D50" s="163">
        <v>10</v>
      </c>
      <c r="E50" s="198">
        <v>-75</v>
      </c>
      <c r="F50" s="163">
        <v>52</v>
      </c>
      <c r="G50" s="163">
        <v>0</v>
      </c>
      <c r="H50" s="198">
        <v>-52</v>
      </c>
    </row>
    <row r="51" spans="1:8" ht="14.25" customHeight="1" x14ac:dyDescent="0.25">
      <c r="A51" s="156">
        <v>44</v>
      </c>
      <c r="B51" s="165" t="s">
        <v>149</v>
      </c>
      <c r="C51" s="163">
        <v>84</v>
      </c>
      <c r="D51" s="163">
        <v>10</v>
      </c>
      <c r="E51" s="198">
        <v>-74</v>
      </c>
      <c r="F51" s="163">
        <v>62</v>
      </c>
      <c r="G51" s="163">
        <v>0</v>
      </c>
      <c r="H51" s="198">
        <v>-62</v>
      </c>
    </row>
    <row r="52" spans="1:8" ht="15" customHeight="1" x14ac:dyDescent="0.25">
      <c r="A52" s="156">
        <v>45</v>
      </c>
      <c r="B52" s="165" t="s">
        <v>170</v>
      </c>
      <c r="C52" s="163">
        <v>84</v>
      </c>
      <c r="D52" s="163">
        <v>4</v>
      </c>
      <c r="E52" s="198">
        <v>-80</v>
      </c>
      <c r="F52" s="163">
        <v>48</v>
      </c>
      <c r="G52" s="163">
        <v>0</v>
      </c>
      <c r="H52" s="198">
        <v>-48</v>
      </c>
    </row>
    <row r="53" spans="1:8" x14ac:dyDescent="0.25">
      <c r="A53" s="156">
        <v>46</v>
      </c>
      <c r="B53" s="165" t="s">
        <v>186</v>
      </c>
      <c r="C53" s="163">
        <v>73</v>
      </c>
      <c r="D53" s="163">
        <v>8</v>
      </c>
      <c r="E53" s="198">
        <v>-65</v>
      </c>
      <c r="F53" s="163">
        <v>50</v>
      </c>
      <c r="G53" s="163">
        <v>0</v>
      </c>
      <c r="H53" s="198">
        <v>-50</v>
      </c>
    </row>
    <row r="54" spans="1:8" ht="14.25" customHeight="1" x14ac:dyDescent="0.25">
      <c r="A54" s="156">
        <v>47</v>
      </c>
      <c r="B54" s="165" t="s">
        <v>160</v>
      </c>
      <c r="C54" s="163">
        <v>71</v>
      </c>
      <c r="D54" s="163">
        <v>14</v>
      </c>
      <c r="E54" s="198">
        <v>-57</v>
      </c>
      <c r="F54" s="163">
        <v>46</v>
      </c>
      <c r="G54" s="163">
        <v>3</v>
      </c>
      <c r="H54" s="198">
        <v>-43</v>
      </c>
    </row>
    <row r="55" spans="1:8" ht="15.75" customHeight="1" x14ac:dyDescent="0.25">
      <c r="A55" s="156">
        <v>48</v>
      </c>
      <c r="B55" s="165" t="s">
        <v>219</v>
      </c>
      <c r="C55" s="163">
        <v>68</v>
      </c>
      <c r="D55" s="163">
        <v>7</v>
      </c>
      <c r="E55" s="198">
        <v>-61</v>
      </c>
      <c r="F55" s="163">
        <v>38</v>
      </c>
      <c r="G55" s="163">
        <v>1</v>
      </c>
      <c r="H55" s="198">
        <v>-37</v>
      </c>
    </row>
    <row r="56" spans="1:8" ht="17.25" customHeight="1" x14ac:dyDescent="0.25">
      <c r="A56" s="156">
        <v>49</v>
      </c>
      <c r="B56" s="165" t="s">
        <v>172</v>
      </c>
      <c r="C56" s="163">
        <v>67</v>
      </c>
      <c r="D56" s="163">
        <v>6</v>
      </c>
      <c r="E56" s="198">
        <v>-61</v>
      </c>
      <c r="F56" s="163">
        <v>33</v>
      </c>
      <c r="G56" s="163">
        <v>0</v>
      </c>
      <c r="H56" s="198">
        <v>-33</v>
      </c>
    </row>
    <row r="57" spans="1:8" ht="15" customHeight="1" x14ac:dyDescent="0.25">
      <c r="A57" s="156">
        <v>50</v>
      </c>
      <c r="B57" s="164" t="s">
        <v>302</v>
      </c>
      <c r="C57" s="163">
        <v>66</v>
      </c>
      <c r="D57" s="163">
        <v>8</v>
      </c>
      <c r="E57" s="198">
        <v>-58</v>
      </c>
      <c r="F57" s="163">
        <v>33</v>
      </c>
      <c r="G57" s="163">
        <v>0</v>
      </c>
      <c r="H57" s="198">
        <v>-33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B155" sqref="B155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2" t="s">
        <v>221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235</v>
      </c>
    </row>
    <row r="4" spans="1:13" s="155" customFormat="1" ht="35.450000000000003" customHeight="1" x14ac:dyDescent="0.25">
      <c r="A4" s="419" t="s">
        <v>110</v>
      </c>
      <c r="B4" s="444" t="s">
        <v>533</v>
      </c>
      <c r="C4" s="445"/>
      <c r="D4" s="446"/>
      <c r="E4" s="447" t="s">
        <v>536</v>
      </c>
      <c r="F4" s="448"/>
      <c r="G4" s="449"/>
    </row>
    <row r="5" spans="1:13" ht="18.600000000000001" customHeight="1" x14ac:dyDescent="0.2">
      <c r="A5" s="419"/>
      <c r="B5" s="414" t="s">
        <v>111</v>
      </c>
      <c r="C5" s="414" t="s">
        <v>113</v>
      </c>
      <c r="D5" s="452" t="s">
        <v>112</v>
      </c>
      <c r="E5" s="414" t="s">
        <v>111</v>
      </c>
      <c r="F5" s="414" t="s">
        <v>113</v>
      </c>
      <c r="G5" s="452" t="s">
        <v>112</v>
      </c>
    </row>
    <row r="6" spans="1:13" ht="52.15" customHeight="1" x14ac:dyDescent="0.2">
      <c r="A6" s="419"/>
      <c r="B6" s="414"/>
      <c r="C6" s="414"/>
      <c r="D6" s="452"/>
      <c r="E6" s="414"/>
      <c r="F6" s="414"/>
      <c r="G6" s="452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5.75" x14ac:dyDescent="0.2">
      <c r="A9" s="174" t="s">
        <v>142</v>
      </c>
      <c r="B9" s="218">
        <v>149</v>
      </c>
      <c r="C9" s="218">
        <v>16</v>
      </c>
      <c r="D9" s="219">
        <v>-133</v>
      </c>
      <c r="E9" s="220">
        <v>101</v>
      </c>
      <c r="F9" s="218">
        <v>1</v>
      </c>
      <c r="G9" s="219">
        <v>-100</v>
      </c>
      <c r="H9" s="221"/>
      <c r="M9" s="173"/>
    </row>
    <row r="10" spans="1:13" ht="16.5" customHeight="1" x14ac:dyDescent="0.2">
      <c r="A10" s="175" t="s">
        <v>165</v>
      </c>
      <c r="B10" s="182">
        <v>142</v>
      </c>
      <c r="C10" s="182">
        <v>27</v>
      </c>
      <c r="D10" s="219">
        <v>-115</v>
      </c>
      <c r="E10" s="159">
        <v>63</v>
      </c>
      <c r="F10" s="182">
        <v>4</v>
      </c>
      <c r="G10" s="219">
        <v>-59</v>
      </c>
    </row>
    <row r="11" spans="1:13" ht="16.5" customHeight="1" x14ac:dyDescent="0.2">
      <c r="A11" s="175" t="s">
        <v>217</v>
      </c>
      <c r="B11" s="182">
        <v>92</v>
      </c>
      <c r="C11" s="182">
        <v>8</v>
      </c>
      <c r="D11" s="219">
        <v>-84</v>
      </c>
      <c r="E11" s="159">
        <v>39</v>
      </c>
      <c r="F11" s="182">
        <v>2</v>
      </c>
      <c r="G11" s="219">
        <v>-37</v>
      </c>
    </row>
    <row r="12" spans="1:13" ht="32.25" customHeight="1" x14ac:dyDescent="0.2">
      <c r="A12" s="175" t="s">
        <v>170</v>
      </c>
      <c r="B12" s="182">
        <v>84</v>
      </c>
      <c r="C12" s="182">
        <v>4</v>
      </c>
      <c r="D12" s="219">
        <v>-80</v>
      </c>
      <c r="E12" s="159">
        <v>48</v>
      </c>
      <c r="F12" s="182">
        <v>0</v>
      </c>
      <c r="G12" s="219">
        <v>-48</v>
      </c>
    </row>
    <row r="13" spans="1:13" ht="17.25" customHeight="1" x14ac:dyDescent="0.2">
      <c r="A13" s="175" t="s">
        <v>172</v>
      </c>
      <c r="B13" s="182">
        <v>67</v>
      </c>
      <c r="C13" s="182">
        <v>6</v>
      </c>
      <c r="D13" s="219">
        <v>-61</v>
      </c>
      <c r="E13" s="159">
        <v>33</v>
      </c>
      <c r="F13" s="182">
        <v>0</v>
      </c>
      <c r="G13" s="219">
        <v>-33</v>
      </c>
    </row>
    <row r="14" spans="1:13" ht="15.75" customHeight="1" x14ac:dyDescent="0.2">
      <c r="A14" s="175" t="s">
        <v>300</v>
      </c>
      <c r="B14" s="182">
        <v>64</v>
      </c>
      <c r="C14" s="182">
        <v>7</v>
      </c>
      <c r="D14" s="219">
        <v>-57</v>
      </c>
      <c r="E14" s="159">
        <v>17</v>
      </c>
      <c r="F14" s="182">
        <v>0</v>
      </c>
      <c r="G14" s="219">
        <v>-17</v>
      </c>
    </row>
    <row r="15" spans="1:13" ht="15.75" x14ac:dyDescent="0.2">
      <c r="A15" s="175" t="s">
        <v>169</v>
      </c>
      <c r="B15" s="182">
        <v>59</v>
      </c>
      <c r="C15" s="182">
        <v>10</v>
      </c>
      <c r="D15" s="219">
        <v>-49</v>
      </c>
      <c r="E15" s="159">
        <v>25</v>
      </c>
      <c r="F15" s="182">
        <v>0</v>
      </c>
      <c r="G15" s="219">
        <v>-25</v>
      </c>
    </row>
    <row r="16" spans="1:13" ht="17.25" customHeight="1" x14ac:dyDescent="0.2">
      <c r="A16" s="176" t="s">
        <v>168</v>
      </c>
      <c r="B16" s="182">
        <v>57</v>
      </c>
      <c r="C16" s="182">
        <v>10</v>
      </c>
      <c r="D16" s="219">
        <v>-47</v>
      </c>
      <c r="E16" s="159">
        <v>28</v>
      </c>
      <c r="F16" s="182">
        <v>1</v>
      </c>
      <c r="G16" s="219">
        <v>-27</v>
      </c>
    </row>
    <row r="17" spans="1:7" ht="48.75" customHeight="1" x14ac:dyDescent="0.2">
      <c r="A17" s="176" t="s">
        <v>310</v>
      </c>
      <c r="B17" s="182">
        <v>56</v>
      </c>
      <c r="C17" s="182">
        <v>1</v>
      </c>
      <c r="D17" s="219">
        <v>-55</v>
      </c>
      <c r="E17" s="159">
        <v>22</v>
      </c>
      <c r="F17" s="182">
        <v>0</v>
      </c>
      <c r="G17" s="219">
        <v>-22</v>
      </c>
    </row>
    <row r="18" spans="1:7" ht="15.75" x14ac:dyDescent="0.2">
      <c r="A18" s="176" t="s">
        <v>223</v>
      </c>
      <c r="B18" s="182">
        <v>53</v>
      </c>
      <c r="C18" s="182">
        <v>0</v>
      </c>
      <c r="D18" s="219">
        <v>-53</v>
      </c>
      <c r="E18" s="159">
        <v>12</v>
      </c>
      <c r="F18" s="182">
        <v>0</v>
      </c>
      <c r="G18" s="219">
        <v>-12</v>
      </c>
    </row>
    <row r="19" spans="1:7" ht="15" customHeight="1" x14ac:dyDescent="0.2">
      <c r="A19" s="176" t="s">
        <v>563</v>
      </c>
      <c r="B19" s="182">
        <v>45</v>
      </c>
      <c r="C19" s="182">
        <v>10</v>
      </c>
      <c r="D19" s="219">
        <v>-35</v>
      </c>
      <c r="E19" s="159">
        <v>31</v>
      </c>
      <c r="F19" s="182">
        <v>0</v>
      </c>
      <c r="G19" s="219">
        <v>-31</v>
      </c>
    </row>
    <row r="20" spans="1:7" ht="17.25" customHeight="1" x14ac:dyDescent="0.2">
      <c r="A20" s="174" t="s">
        <v>388</v>
      </c>
      <c r="B20" s="182">
        <v>41</v>
      </c>
      <c r="C20" s="216">
        <v>12</v>
      </c>
      <c r="D20" s="219">
        <v>-29</v>
      </c>
      <c r="E20" s="159">
        <v>23</v>
      </c>
      <c r="F20" s="182">
        <v>0</v>
      </c>
      <c r="G20" s="219">
        <v>-23</v>
      </c>
    </row>
    <row r="21" spans="1:7" ht="17.25" customHeight="1" x14ac:dyDescent="0.2">
      <c r="A21" s="175" t="s">
        <v>417</v>
      </c>
      <c r="B21" s="182">
        <v>40</v>
      </c>
      <c r="C21" s="182">
        <v>2</v>
      </c>
      <c r="D21" s="219">
        <v>-38</v>
      </c>
      <c r="E21" s="159">
        <v>23</v>
      </c>
      <c r="F21" s="182">
        <v>0</v>
      </c>
      <c r="G21" s="219">
        <v>-23</v>
      </c>
    </row>
    <row r="22" spans="1:7" ht="15" customHeight="1" x14ac:dyDescent="0.2">
      <c r="A22" s="175" t="s">
        <v>431</v>
      </c>
      <c r="B22" s="182">
        <v>36</v>
      </c>
      <c r="C22" s="182">
        <v>7</v>
      </c>
      <c r="D22" s="219">
        <v>-29</v>
      </c>
      <c r="E22" s="159">
        <v>10</v>
      </c>
      <c r="F22" s="182">
        <v>0</v>
      </c>
      <c r="G22" s="219">
        <v>-10</v>
      </c>
    </row>
    <row r="23" spans="1:7" ht="15.75" customHeight="1" x14ac:dyDescent="0.2">
      <c r="A23" s="175" t="s">
        <v>301</v>
      </c>
      <c r="B23" s="182">
        <v>35</v>
      </c>
      <c r="C23" s="182">
        <v>0</v>
      </c>
      <c r="D23" s="219">
        <v>-35</v>
      </c>
      <c r="E23" s="159">
        <v>6</v>
      </c>
      <c r="F23" s="182">
        <v>0</v>
      </c>
      <c r="G23" s="219">
        <v>-6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260</v>
      </c>
      <c r="C25" s="218">
        <v>48</v>
      </c>
      <c r="D25" s="219">
        <v>-212</v>
      </c>
      <c r="E25" s="220">
        <v>125</v>
      </c>
      <c r="F25" s="218">
        <v>8</v>
      </c>
      <c r="G25" s="219">
        <v>-117</v>
      </c>
    </row>
    <row r="26" spans="1:7" ht="31.5" x14ac:dyDescent="0.2">
      <c r="A26" s="175" t="s">
        <v>134</v>
      </c>
      <c r="B26" s="182">
        <v>125</v>
      </c>
      <c r="C26" s="182">
        <v>14</v>
      </c>
      <c r="D26" s="219">
        <v>-111</v>
      </c>
      <c r="E26" s="159">
        <v>88</v>
      </c>
      <c r="F26" s="182">
        <v>0</v>
      </c>
      <c r="G26" s="219">
        <v>-88</v>
      </c>
    </row>
    <row r="27" spans="1:7" ht="15.75" x14ac:dyDescent="0.2">
      <c r="A27" s="175" t="s">
        <v>158</v>
      </c>
      <c r="B27" s="182">
        <v>91</v>
      </c>
      <c r="C27" s="182">
        <v>18</v>
      </c>
      <c r="D27" s="219">
        <v>-73</v>
      </c>
      <c r="E27" s="159">
        <v>54</v>
      </c>
      <c r="F27" s="182">
        <v>1</v>
      </c>
      <c r="G27" s="219">
        <v>-53</v>
      </c>
    </row>
    <row r="28" spans="1:7" ht="15.75" x14ac:dyDescent="0.2">
      <c r="A28" s="175" t="s">
        <v>302</v>
      </c>
      <c r="B28" s="182">
        <v>66</v>
      </c>
      <c r="C28" s="182">
        <v>8</v>
      </c>
      <c r="D28" s="219">
        <v>-58</v>
      </c>
      <c r="E28" s="159">
        <v>33</v>
      </c>
      <c r="F28" s="182">
        <v>0</v>
      </c>
      <c r="G28" s="219">
        <v>-33</v>
      </c>
    </row>
    <row r="29" spans="1:7" ht="15.75" x14ac:dyDescent="0.2">
      <c r="A29" s="175" t="s">
        <v>178</v>
      </c>
      <c r="B29" s="182">
        <v>46</v>
      </c>
      <c r="C29" s="182">
        <v>5</v>
      </c>
      <c r="D29" s="219">
        <v>-41</v>
      </c>
      <c r="E29" s="159">
        <v>18</v>
      </c>
      <c r="F29" s="182">
        <v>1</v>
      </c>
      <c r="G29" s="219">
        <v>-17</v>
      </c>
    </row>
    <row r="30" spans="1:7" ht="15.75" x14ac:dyDescent="0.2">
      <c r="A30" s="175" t="s">
        <v>218</v>
      </c>
      <c r="B30" s="182">
        <v>44</v>
      </c>
      <c r="C30" s="182">
        <v>1</v>
      </c>
      <c r="D30" s="219">
        <v>-43</v>
      </c>
      <c r="E30" s="159">
        <v>19</v>
      </c>
      <c r="F30" s="182">
        <v>0</v>
      </c>
      <c r="G30" s="219">
        <v>-19</v>
      </c>
    </row>
    <row r="31" spans="1:7" ht="31.5" x14ac:dyDescent="0.2">
      <c r="A31" s="175" t="s">
        <v>468</v>
      </c>
      <c r="B31" s="182">
        <v>42</v>
      </c>
      <c r="C31" s="182">
        <v>8</v>
      </c>
      <c r="D31" s="219">
        <v>-34</v>
      </c>
      <c r="E31" s="159">
        <v>34</v>
      </c>
      <c r="F31" s="182">
        <v>0</v>
      </c>
      <c r="G31" s="219">
        <v>-34</v>
      </c>
    </row>
    <row r="32" spans="1:7" ht="15.75" x14ac:dyDescent="0.2">
      <c r="A32" s="175" t="s">
        <v>161</v>
      </c>
      <c r="B32" s="182">
        <v>40</v>
      </c>
      <c r="C32" s="182">
        <v>17</v>
      </c>
      <c r="D32" s="219">
        <v>-23</v>
      </c>
      <c r="E32" s="159">
        <v>17</v>
      </c>
      <c r="F32" s="182">
        <v>5</v>
      </c>
      <c r="G32" s="219">
        <v>-12</v>
      </c>
    </row>
    <row r="33" spans="1:7" ht="15.75" x14ac:dyDescent="0.2">
      <c r="A33" s="175" t="s">
        <v>469</v>
      </c>
      <c r="B33" s="182">
        <v>40</v>
      </c>
      <c r="C33" s="182">
        <v>8</v>
      </c>
      <c r="D33" s="219">
        <v>-32</v>
      </c>
      <c r="E33" s="159">
        <v>26</v>
      </c>
      <c r="F33" s="182">
        <v>0</v>
      </c>
      <c r="G33" s="219">
        <v>-26</v>
      </c>
    </row>
    <row r="34" spans="1:7" ht="31.5" x14ac:dyDescent="0.2">
      <c r="A34" s="175" t="s">
        <v>176</v>
      </c>
      <c r="B34" s="182">
        <v>31</v>
      </c>
      <c r="C34" s="182">
        <v>4</v>
      </c>
      <c r="D34" s="219">
        <v>-27</v>
      </c>
      <c r="E34" s="159">
        <v>25</v>
      </c>
      <c r="F34" s="182">
        <v>0</v>
      </c>
      <c r="G34" s="219">
        <v>-25</v>
      </c>
    </row>
    <row r="35" spans="1:7" ht="15.75" x14ac:dyDescent="0.2">
      <c r="A35" s="175" t="s">
        <v>174</v>
      </c>
      <c r="B35" s="182">
        <v>30</v>
      </c>
      <c r="C35" s="182">
        <v>8</v>
      </c>
      <c r="D35" s="219">
        <v>-22</v>
      </c>
      <c r="E35" s="159">
        <v>15</v>
      </c>
      <c r="F35" s="182">
        <v>1</v>
      </c>
      <c r="G35" s="219">
        <v>-14</v>
      </c>
    </row>
    <row r="36" spans="1:7" ht="31.5" x14ac:dyDescent="0.2">
      <c r="A36" s="175" t="s">
        <v>459</v>
      </c>
      <c r="B36" s="182">
        <v>30</v>
      </c>
      <c r="C36" s="182">
        <v>0</v>
      </c>
      <c r="D36" s="219">
        <v>-30</v>
      </c>
      <c r="E36" s="159">
        <v>23</v>
      </c>
      <c r="F36" s="182">
        <v>0</v>
      </c>
      <c r="G36" s="219">
        <v>-23</v>
      </c>
    </row>
    <row r="37" spans="1:7" ht="20.25" customHeight="1" x14ac:dyDescent="0.2">
      <c r="A37" s="175" t="s">
        <v>175</v>
      </c>
      <c r="B37" s="182">
        <v>29</v>
      </c>
      <c r="C37" s="182">
        <v>14</v>
      </c>
      <c r="D37" s="219">
        <v>-15</v>
      </c>
      <c r="E37" s="159">
        <v>19</v>
      </c>
      <c r="F37" s="182">
        <v>4</v>
      </c>
      <c r="G37" s="219">
        <v>-15</v>
      </c>
    </row>
    <row r="38" spans="1:7" ht="15.75" x14ac:dyDescent="0.2">
      <c r="A38" s="175" t="s">
        <v>303</v>
      </c>
      <c r="B38" s="182">
        <v>25</v>
      </c>
      <c r="C38" s="182">
        <v>3</v>
      </c>
      <c r="D38" s="219">
        <v>-22</v>
      </c>
      <c r="E38" s="159">
        <v>7</v>
      </c>
      <c r="F38" s="182">
        <v>0</v>
      </c>
      <c r="G38" s="219">
        <v>-7</v>
      </c>
    </row>
    <row r="39" spans="1:7" ht="15.75" x14ac:dyDescent="0.2">
      <c r="A39" s="175" t="s">
        <v>441</v>
      </c>
      <c r="B39" s="182">
        <v>25</v>
      </c>
      <c r="C39" s="182">
        <v>0</v>
      </c>
      <c r="D39" s="219">
        <v>-25</v>
      </c>
      <c r="E39" s="159">
        <v>15</v>
      </c>
      <c r="F39" s="182">
        <v>0</v>
      </c>
      <c r="G39" s="219">
        <v>-15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8" customHeight="1" x14ac:dyDescent="0.2">
      <c r="A41" s="176" t="s">
        <v>123</v>
      </c>
      <c r="B41" s="182">
        <v>418</v>
      </c>
      <c r="C41" s="218">
        <v>132</v>
      </c>
      <c r="D41" s="219">
        <v>-286</v>
      </c>
      <c r="E41" s="220">
        <v>240</v>
      </c>
      <c r="F41" s="218">
        <v>18</v>
      </c>
      <c r="G41" s="219">
        <v>-222</v>
      </c>
    </row>
    <row r="42" spans="1:7" ht="18" customHeight="1" x14ac:dyDescent="0.2">
      <c r="A42" s="176" t="s">
        <v>133</v>
      </c>
      <c r="B42" s="182">
        <v>258</v>
      </c>
      <c r="C42" s="182">
        <v>31</v>
      </c>
      <c r="D42" s="219">
        <v>-227</v>
      </c>
      <c r="E42" s="159">
        <v>154</v>
      </c>
      <c r="F42" s="182">
        <v>4</v>
      </c>
      <c r="G42" s="219">
        <v>-150</v>
      </c>
    </row>
    <row r="43" spans="1:7" ht="18" customHeight="1" x14ac:dyDescent="0.2">
      <c r="A43" s="176" t="s">
        <v>130</v>
      </c>
      <c r="B43" s="182">
        <v>136</v>
      </c>
      <c r="C43" s="182">
        <v>24</v>
      </c>
      <c r="D43" s="219">
        <v>-112</v>
      </c>
      <c r="E43" s="159">
        <v>74</v>
      </c>
      <c r="F43" s="182">
        <v>4</v>
      </c>
      <c r="G43" s="219">
        <v>-70</v>
      </c>
    </row>
    <row r="44" spans="1:7" ht="18" customHeight="1" x14ac:dyDescent="0.2">
      <c r="A44" s="176" t="s">
        <v>147</v>
      </c>
      <c r="B44" s="182">
        <v>85</v>
      </c>
      <c r="C44" s="182">
        <v>10</v>
      </c>
      <c r="D44" s="219">
        <v>-75</v>
      </c>
      <c r="E44" s="159">
        <v>60</v>
      </c>
      <c r="F44" s="182">
        <v>0</v>
      </c>
      <c r="G44" s="219">
        <v>-60</v>
      </c>
    </row>
    <row r="45" spans="1:7" ht="18" customHeight="1" x14ac:dyDescent="0.2">
      <c r="A45" s="176" t="s">
        <v>299</v>
      </c>
      <c r="B45" s="182">
        <v>65</v>
      </c>
      <c r="C45" s="182">
        <v>0</v>
      </c>
      <c r="D45" s="219">
        <v>-65</v>
      </c>
      <c r="E45" s="159">
        <v>26</v>
      </c>
      <c r="F45" s="182">
        <v>0</v>
      </c>
      <c r="G45" s="219">
        <v>-26</v>
      </c>
    </row>
    <row r="46" spans="1:7" ht="18" customHeight="1" x14ac:dyDescent="0.2">
      <c r="A46" s="176" t="s">
        <v>181</v>
      </c>
      <c r="B46" s="182">
        <v>51</v>
      </c>
      <c r="C46" s="182">
        <v>1</v>
      </c>
      <c r="D46" s="219">
        <v>-50</v>
      </c>
      <c r="E46" s="159">
        <v>31</v>
      </c>
      <c r="F46" s="182">
        <v>0</v>
      </c>
      <c r="G46" s="219">
        <v>-31</v>
      </c>
    </row>
    <row r="47" spans="1:7" ht="18" customHeight="1" x14ac:dyDescent="0.2">
      <c r="A47" s="176" t="s">
        <v>183</v>
      </c>
      <c r="B47" s="182">
        <v>47</v>
      </c>
      <c r="C47" s="182">
        <v>6</v>
      </c>
      <c r="D47" s="219">
        <v>-41</v>
      </c>
      <c r="E47" s="159">
        <v>33</v>
      </c>
      <c r="F47" s="182">
        <v>0</v>
      </c>
      <c r="G47" s="219">
        <v>-33</v>
      </c>
    </row>
    <row r="48" spans="1:7" ht="18" customHeight="1" x14ac:dyDescent="0.2">
      <c r="A48" s="176" t="s">
        <v>182</v>
      </c>
      <c r="B48" s="182">
        <v>39</v>
      </c>
      <c r="C48" s="182">
        <v>9</v>
      </c>
      <c r="D48" s="219">
        <v>-30</v>
      </c>
      <c r="E48" s="159">
        <v>20</v>
      </c>
      <c r="F48" s="182">
        <v>1</v>
      </c>
      <c r="G48" s="219">
        <v>-19</v>
      </c>
    </row>
    <row r="49" spans="1:7" ht="21" customHeight="1" x14ac:dyDescent="0.2">
      <c r="A49" s="176" t="s">
        <v>225</v>
      </c>
      <c r="B49" s="182">
        <v>39</v>
      </c>
      <c r="C49" s="182">
        <v>3</v>
      </c>
      <c r="D49" s="219">
        <v>-36</v>
      </c>
      <c r="E49" s="159">
        <v>23</v>
      </c>
      <c r="F49" s="182">
        <v>0</v>
      </c>
      <c r="G49" s="219">
        <v>-23</v>
      </c>
    </row>
    <row r="50" spans="1:7" ht="21.75" customHeight="1" x14ac:dyDescent="0.2">
      <c r="A50" s="176" t="s">
        <v>394</v>
      </c>
      <c r="B50" s="182">
        <v>33</v>
      </c>
      <c r="C50" s="182">
        <v>0</v>
      </c>
      <c r="D50" s="219">
        <v>-33</v>
      </c>
      <c r="E50" s="159">
        <v>22</v>
      </c>
      <c r="F50" s="182">
        <v>0</v>
      </c>
      <c r="G50" s="219">
        <v>-22</v>
      </c>
    </row>
    <row r="51" spans="1:7" ht="17.25" customHeight="1" x14ac:dyDescent="0.2">
      <c r="A51" s="176" t="s">
        <v>384</v>
      </c>
      <c r="B51" s="182">
        <v>32</v>
      </c>
      <c r="C51" s="182">
        <v>1</v>
      </c>
      <c r="D51" s="219">
        <v>-31</v>
      </c>
      <c r="E51" s="159">
        <v>20</v>
      </c>
      <c r="F51" s="182">
        <v>0</v>
      </c>
      <c r="G51" s="219">
        <v>-20</v>
      </c>
    </row>
    <row r="52" spans="1:7" ht="20.25" customHeight="1" x14ac:dyDescent="0.2">
      <c r="A52" s="176" t="s">
        <v>179</v>
      </c>
      <c r="B52" s="182">
        <v>26</v>
      </c>
      <c r="C52" s="182">
        <v>10</v>
      </c>
      <c r="D52" s="219">
        <v>-16</v>
      </c>
      <c r="E52" s="159">
        <v>12</v>
      </c>
      <c r="F52" s="182">
        <v>3</v>
      </c>
      <c r="G52" s="219">
        <v>-9</v>
      </c>
    </row>
    <row r="53" spans="1:7" ht="18" customHeight="1" x14ac:dyDescent="0.2">
      <c r="A53" s="176" t="s">
        <v>292</v>
      </c>
      <c r="B53" s="182">
        <v>26</v>
      </c>
      <c r="C53" s="182">
        <v>3</v>
      </c>
      <c r="D53" s="219">
        <v>-23</v>
      </c>
      <c r="E53" s="159">
        <v>19</v>
      </c>
      <c r="F53" s="182">
        <v>0</v>
      </c>
      <c r="G53" s="219">
        <v>-19</v>
      </c>
    </row>
    <row r="54" spans="1:7" ht="18" customHeight="1" x14ac:dyDescent="0.2">
      <c r="A54" s="176" t="s">
        <v>478</v>
      </c>
      <c r="B54" s="182">
        <v>21</v>
      </c>
      <c r="C54" s="182">
        <v>2</v>
      </c>
      <c r="D54" s="219">
        <v>-19</v>
      </c>
      <c r="E54" s="159">
        <v>8</v>
      </c>
      <c r="F54" s="182">
        <v>0</v>
      </c>
      <c r="G54" s="219">
        <v>-8</v>
      </c>
    </row>
    <row r="55" spans="1:7" ht="18.75" customHeight="1" x14ac:dyDescent="0.2">
      <c r="A55" s="176" t="s">
        <v>312</v>
      </c>
      <c r="B55" s="182">
        <v>21</v>
      </c>
      <c r="C55" s="182">
        <v>0</v>
      </c>
      <c r="D55" s="219">
        <v>-21</v>
      </c>
      <c r="E55" s="159">
        <v>9</v>
      </c>
      <c r="F55" s="182">
        <v>0</v>
      </c>
      <c r="G55" s="219">
        <v>-9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8" customHeight="1" x14ac:dyDescent="0.2">
      <c r="A57" s="175" t="s">
        <v>162</v>
      </c>
      <c r="B57" s="218">
        <v>174</v>
      </c>
      <c r="C57" s="218">
        <v>24</v>
      </c>
      <c r="D57" s="219">
        <v>-150</v>
      </c>
      <c r="E57" s="220">
        <v>130</v>
      </c>
      <c r="F57" s="218">
        <v>1</v>
      </c>
      <c r="G57" s="219">
        <v>-129</v>
      </c>
    </row>
    <row r="58" spans="1:7" ht="18" customHeight="1" x14ac:dyDescent="0.2">
      <c r="A58" s="175" t="s">
        <v>140</v>
      </c>
      <c r="B58" s="182">
        <v>115</v>
      </c>
      <c r="C58" s="182">
        <v>12</v>
      </c>
      <c r="D58" s="219">
        <v>-103</v>
      </c>
      <c r="E58" s="159">
        <v>72</v>
      </c>
      <c r="F58" s="182">
        <v>0</v>
      </c>
      <c r="G58" s="219">
        <v>-72</v>
      </c>
    </row>
    <row r="59" spans="1:7" ht="18" customHeight="1" x14ac:dyDescent="0.2">
      <c r="A59" s="175" t="s">
        <v>148</v>
      </c>
      <c r="B59" s="182">
        <v>101</v>
      </c>
      <c r="C59" s="182">
        <v>11</v>
      </c>
      <c r="D59" s="219">
        <v>-90</v>
      </c>
      <c r="E59" s="159">
        <v>68</v>
      </c>
      <c r="F59" s="182">
        <v>0</v>
      </c>
      <c r="G59" s="219">
        <v>-68</v>
      </c>
    </row>
    <row r="60" spans="1:7" ht="15.75" customHeight="1" x14ac:dyDescent="0.2">
      <c r="A60" s="175" t="s">
        <v>188</v>
      </c>
      <c r="B60" s="177">
        <v>85</v>
      </c>
      <c r="C60" s="182">
        <v>10</v>
      </c>
      <c r="D60" s="219">
        <v>-75</v>
      </c>
      <c r="E60" s="159">
        <v>52</v>
      </c>
      <c r="F60" s="182">
        <v>0</v>
      </c>
      <c r="G60" s="219">
        <v>-52</v>
      </c>
    </row>
    <row r="61" spans="1:7" ht="20.25" customHeight="1" x14ac:dyDescent="0.2">
      <c r="A61" s="175" t="s">
        <v>186</v>
      </c>
      <c r="B61" s="182">
        <v>73</v>
      </c>
      <c r="C61" s="182">
        <v>8</v>
      </c>
      <c r="D61" s="219">
        <v>-65</v>
      </c>
      <c r="E61" s="159">
        <v>50</v>
      </c>
      <c r="F61" s="182">
        <v>0</v>
      </c>
      <c r="G61" s="219">
        <v>-50</v>
      </c>
    </row>
    <row r="62" spans="1:7" ht="19.5" customHeight="1" x14ac:dyDescent="0.2">
      <c r="A62" s="175" t="s">
        <v>219</v>
      </c>
      <c r="B62" s="182">
        <v>68</v>
      </c>
      <c r="C62" s="182">
        <v>7</v>
      </c>
      <c r="D62" s="219">
        <v>-61</v>
      </c>
      <c r="E62" s="159">
        <v>38</v>
      </c>
      <c r="F62" s="182">
        <v>1</v>
      </c>
      <c r="G62" s="219">
        <v>-37</v>
      </c>
    </row>
    <row r="63" spans="1:7" ht="31.5" x14ac:dyDescent="0.2">
      <c r="A63" s="175" t="s">
        <v>190</v>
      </c>
      <c r="B63" s="182">
        <v>66</v>
      </c>
      <c r="C63" s="182">
        <v>2</v>
      </c>
      <c r="D63" s="219">
        <v>-64</v>
      </c>
      <c r="E63" s="159">
        <v>25</v>
      </c>
      <c r="F63" s="182">
        <v>1</v>
      </c>
      <c r="G63" s="219">
        <v>-24</v>
      </c>
    </row>
    <row r="64" spans="1:7" ht="21" customHeight="1" x14ac:dyDescent="0.2">
      <c r="A64" s="175" t="s">
        <v>187</v>
      </c>
      <c r="B64" s="182">
        <v>64</v>
      </c>
      <c r="C64" s="182">
        <v>7</v>
      </c>
      <c r="D64" s="219">
        <v>-57</v>
      </c>
      <c r="E64" s="159">
        <v>39</v>
      </c>
      <c r="F64" s="182">
        <v>0</v>
      </c>
      <c r="G64" s="219">
        <v>-39</v>
      </c>
    </row>
    <row r="65" spans="1:9" ht="33" customHeight="1" x14ac:dyDescent="0.2">
      <c r="A65" s="175" t="s">
        <v>297</v>
      </c>
      <c r="B65" s="182">
        <v>59</v>
      </c>
      <c r="C65" s="182">
        <v>16</v>
      </c>
      <c r="D65" s="219">
        <v>-43</v>
      </c>
      <c r="E65" s="159">
        <v>32</v>
      </c>
      <c r="F65" s="182">
        <v>0</v>
      </c>
      <c r="G65" s="219">
        <v>-32</v>
      </c>
    </row>
    <row r="66" spans="1:9" ht="19.5" customHeight="1" x14ac:dyDescent="0.2">
      <c r="A66" s="175" t="s">
        <v>313</v>
      </c>
      <c r="B66" s="182">
        <v>45</v>
      </c>
      <c r="C66" s="182">
        <v>0</v>
      </c>
      <c r="D66" s="219">
        <v>-45</v>
      </c>
      <c r="E66" s="159">
        <v>39</v>
      </c>
      <c r="F66" s="182">
        <v>0</v>
      </c>
      <c r="G66" s="219">
        <v>-39</v>
      </c>
    </row>
    <row r="67" spans="1:9" ht="18" customHeight="1" x14ac:dyDescent="0.2">
      <c r="A67" s="175" t="s">
        <v>185</v>
      </c>
      <c r="B67" s="182">
        <v>30</v>
      </c>
      <c r="C67" s="182">
        <v>2</v>
      </c>
      <c r="D67" s="219">
        <v>-28</v>
      </c>
      <c r="E67" s="159">
        <v>18</v>
      </c>
      <c r="F67" s="182">
        <v>0</v>
      </c>
      <c r="G67" s="219">
        <v>-18</v>
      </c>
    </row>
    <row r="68" spans="1:9" ht="19.5" customHeight="1" x14ac:dyDescent="0.2">
      <c r="A68" s="175" t="s">
        <v>189</v>
      </c>
      <c r="B68" s="182">
        <v>28</v>
      </c>
      <c r="C68" s="182">
        <v>9</v>
      </c>
      <c r="D68" s="219">
        <v>-19</v>
      </c>
      <c r="E68" s="159">
        <v>13</v>
      </c>
      <c r="F68" s="182">
        <v>1</v>
      </c>
      <c r="G68" s="219">
        <v>-12</v>
      </c>
    </row>
    <row r="69" spans="1:9" ht="31.5" customHeight="1" x14ac:dyDescent="0.2">
      <c r="A69" s="175" t="s">
        <v>437</v>
      </c>
      <c r="B69" s="182">
        <v>22</v>
      </c>
      <c r="C69" s="182">
        <v>1</v>
      </c>
      <c r="D69" s="219">
        <v>-21</v>
      </c>
      <c r="E69" s="159">
        <v>10</v>
      </c>
      <c r="F69" s="182">
        <v>0</v>
      </c>
      <c r="G69" s="219">
        <v>-10</v>
      </c>
    </row>
    <row r="70" spans="1:9" ht="18" customHeight="1" x14ac:dyDescent="0.2">
      <c r="A70" s="175" t="s">
        <v>475</v>
      </c>
      <c r="B70" s="182">
        <v>17</v>
      </c>
      <c r="C70" s="182">
        <v>0</v>
      </c>
      <c r="D70" s="219">
        <v>-17</v>
      </c>
      <c r="E70" s="159">
        <v>8</v>
      </c>
      <c r="F70" s="182">
        <v>0</v>
      </c>
      <c r="G70" s="219">
        <v>-8</v>
      </c>
    </row>
    <row r="71" spans="1:9" ht="18" customHeight="1" x14ac:dyDescent="0.2">
      <c r="A71" s="175" t="s">
        <v>564</v>
      </c>
      <c r="B71" s="182">
        <v>16</v>
      </c>
      <c r="C71" s="182">
        <v>1</v>
      </c>
      <c r="D71" s="219">
        <v>-15</v>
      </c>
      <c r="E71" s="159">
        <v>9</v>
      </c>
      <c r="F71" s="182">
        <v>0</v>
      </c>
      <c r="G71" s="219">
        <v>-9</v>
      </c>
    </row>
    <row r="72" spans="1:9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9" ht="15.75" x14ac:dyDescent="0.2">
      <c r="A73" s="175" t="s">
        <v>118</v>
      </c>
      <c r="B73" s="182">
        <v>1090</v>
      </c>
      <c r="C73" s="218">
        <v>178</v>
      </c>
      <c r="D73" s="219">
        <v>-912</v>
      </c>
      <c r="E73" s="220">
        <v>753</v>
      </c>
      <c r="F73" s="218">
        <v>20</v>
      </c>
      <c r="G73" s="219">
        <v>-733</v>
      </c>
      <c r="H73" s="221"/>
      <c r="I73" s="221"/>
    </row>
    <row r="74" spans="1:9" ht="16.5" customHeight="1" x14ac:dyDescent="0.2">
      <c r="A74" s="175" t="s">
        <v>125</v>
      </c>
      <c r="B74" s="182">
        <v>505</v>
      </c>
      <c r="C74" s="182">
        <v>39</v>
      </c>
      <c r="D74" s="219">
        <v>-466</v>
      </c>
      <c r="E74" s="159">
        <v>330</v>
      </c>
      <c r="F74" s="182">
        <v>4</v>
      </c>
      <c r="G74" s="219">
        <v>-326</v>
      </c>
    </row>
    <row r="75" spans="1:9" ht="16.5" customHeight="1" x14ac:dyDescent="0.2">
      <c r="A75" s="175" t="s">
        <v>126</v>
      </c>
      <c r="B75" s="182">
        <v>457</v>
      </c>
      <c r="C75" s="182">
        <v>78</v>
      </c>
      <c r="D75" s="219">
        <v>-379</v>
      </c>
      <c r="E75" s="159">
        <v>246</v>
      </c>
      <c r="F75" s="182">
        <v>6</v>
      </c>
      <c r="G75" s="219">
        <v>-240</v>
      </c>
    </row>
    <row r="76" spans="1:9" ht="18.600000000000001" customHeight="1" x14ac:dyDescent="0.2">
      <c r="A76" s="175" t="s">
        <v>120</v>
      </c>
      <c r="B76" s="182">
        <v>424</v>
      </c>
      <c r="C76" s="182">
        <v>98</v>
      </c>
      <c r="D76" s="219">
        <v>-326</v>
      </c>
      <c r="E76" s="159">
        <v>276</v>
      </c>
      <c r="F76" s="182">
        <v>4</v>
      </c>
      <c r="G76" s="219">
        <v>-272</v>
      </c>
    </row>
    <row r="77" spans="1:9" ht="15.75" customHeight="1" x14ac:dyDescent="0.2">
      <c r="A77" s="175" t="s">
        <v>124</v>
      </c>
      <c r="B77" s="182">
        <v>243</v>
      </c>
      <c r="C77" s="182">
        <v>38</v>
      </c>
      <c r="D77" s="219">
        <v>-205</v>
      </c>
      <c r="E77" s="159">
        <v>153</v>
      </c>
      <c r="F77" s="182">
        <v>2</v>
      </c>
      <c r="G77" s="219">
        <v>-151</v>
      </c>
    </row>
    <row r="78" spans="1:9" ht="33.75" customHeight="1" x14ac:dyDescent="0.2">
      <c r="A78" s="175" t="s">
        <v>546</v>
      </c>
      <c r="B78" s="182">
        <v>230</v>
      </c>
      <c r="C78" s="182">
        <v>26</v>
      </c>
      <c r="D78" s="219">
        <v>-204</v>
      </c>
      <c r="E78" s="159">
        <v>149</v>
      </c>
      <c r="F78" s="182">
        <v>5</v>
      </c>
      <c r="G78" s="219">
        <v>-144</v>
      </c>
    </row>
    <row r="79" spans="1:9" ht="15.75" x14ac:dyDescent="0.2">
      <c r="A79" s="175" t="s">
        <v>192</v>
      </c>
      <c r="B79" s="182">
        <v>131</v>
      </c>
      <c r="C79" s="182">
        <v>41</v>
      </c>
      <c r="D79" s="219">
        <v>-90</v>
      </c>
      <c r="E79" s="159">
        <v>54</v>
      </c>
      <c r="F79" s="182">
        <v>10</v>
      </c>
      <c r="G79" s="219">
        <v>-44</v>
      </c>
    </row>
    <row r="80" spans="1:9" ht="15.75" x14ac:dyDescent="0.2">
      <c r="A80" s="175" t="s">
        <v>298</v>
      </c>
      <c r="B80" s="182">
        <v>110</v>
      </c>
      <c r="C80" s="182">
        <v>0</v>
      </c>
      <c r="D80" s="219">
        <v>-110</v>
      </c>
      <c r="E80" s="159">
        <v>34</v>
      </c>
      <c r="F80" s="182">
        <v>0</v>
      </c>
      <c r="G80" s="219">
        <v>-34</v>
      </c>
    </row>
    <row r="81" spans="1:7" ht="15.75" x14ac:dyDescent="0.2">
      <c r="A81" s="175" t="s">
        <v>146</v>
      </c>
      <c r="B81" s="182">
        <v>94</v>
      </c>
      <c r="C81" s="182">
        <v>8</v>
      </c>
      <c r="D81" s="219">
        <v>-86</v>
      </c>
      <c r="E81" s="159">
        <v>61</v>
      </c>
      <c r="F81" s="182">
        <v>0</v>
      </c>
      <c r="G81" s="219">
        <v>-61</v>
      </c>
    </row>
    <row r="82" spans="1:7" ht="33" customHeight="1" x14ac:dyDescent="0.2">
      <c r="A82" s="175" t="s">
        <v>553</v>
      </c>
      <c r="B82" s="182">
        <v>61</v>
      </c>
      <c r="C82" s="182">
        <v>8</v>
      </c>
      <c r="D82" s="219">
        <v>-53</v>
      </c>
      <c r="E82" s="159">
        <v>34</v>
      </c>
      <c r="F82" s="182">
        <v>1</v>
      </c>
      <c r="G82" s="219">
        <v>-33</v>
      </c>
    </row>
    <row r="83" spans="1:7" ht="16.5" customHeight="1" x14ac:dyDescent="0.2">
      <c r="A83" s="175" t="s">
        <v>153</v>
      </c>
      <c r="B83" s="182">
        <v>49</v>
      </c>
      <c r="C83" s="182">
        <v>5</v>
      </c>
      <c r="D83" s="219">
        <v>-44</v>
      </c>
      <c r="E83" s="159">
        <v>32</v>
      </c>
      <c r="F83" s="182">
        <v>0</v>
      </c>
      <c r="G83" s="219">
        <v>-32</v>
      </c>
    </row>
    <row r="84" spans="1:7" ht="15.75" x14ac:dyDescent="0.2">
      <c r="A84" s="175" t="s">
        <v>194</v>
      </c>
      <c r="B84" s="182">
        <v>48</v>
      </c>
      <c r="C84" s="182">
        <v>4</v>
      </c>
      <c r="D84" s="219">
        <v>-44</v>
      </c>
      <c r="E84" s="159">
        <v>38</v>
      </c>
      <c r="F84" s="182">
        <v>0</v>
      </c>
      <c r="G84" s="219">
        <v>-38</v>
      </c>
    </row>
    <row r="85" spans="1:7" ht="15.75" x14ac:dyDescent="0.2">
      <c r="A85" s="175" t="s">
        <v>193</v>
      </c>
      <c r="B85" s="182">
        <v>41</v>
      </c>
      <c r="C85" s="182">
        <v>3</v>
      </c>
      <c r="D85" s="219">
        <v>-38</v>
      </c>
      <c r="E85" s="159">
        <v>22</v>
      </c>
      <c r="F85" s="182">
        <v>1</v>
      </c>
      <c r="G85" s="219">
        <v>-21</v>
      </c>
    </row>
    <row r="86" spans="1:7" ht="15.75" x14ac:dyDescent="0.2">
      <c r="A86" s="175" t="s">
        <v>304</v>
      </c>
      <c r="B86" s="182">
        <v>36</v>
      </c>
      <c r="C86" s="182">
        <v>4</v>
      </c>
      <c r="D86" s="219">
        <v>-32</v>
      </c>
      <c r="E86" s="159">
        <v>28</v>
      </c>
      <c r="F86" s="182">
        <v>0</v>
      </c>
      <c r="G86" s="219">
        <v>-28</v>
      </c>
    </row>
    <row r="87" spans="1:7" ht="15.75" x14ac:dyDescent="0.2">
      <c r="A87" s="175" t="s">
        <v>144</v>
      </c>
      <c r="B87" s="182">
        <v>35</v>
      </c>
      <c r="C87" s="182">
        <v>6</v>
      </c>
      <c r="D87" s="219">
        <v>-29</v>
      </c>
      <c r="E87" s="159">
        <v>27</v>
      </c>
      <c r="F87" s="182">
        <v>0</v>
      </c>
      <c r="G87" s="219">
        <v>-27</v>
      </c>
    </row>
    <row r="88" spans="1:7" ht="38.450000000000003" customHeight="1" x14ac:dyDescent="0.2">
      <c r="A88" s="428" t="s">
        <v>195</v>
      </c>
      <c r="B88" s="429"/>
      <c r="C88" s="429"/>
      <c r="D88" s="429"/>
      <c r="E88" s="429"/>
      <c r="F88" s="429"/>
      <c r="G88" s="429"/>
    </row>
    <row r="89" spans="1:7" ht="34.5" customHeight="1" x14ac:dyDescent="0.2">
      <c r="A89" s="175" t="s">
        <v>220</v>
      </c>
      <c r="B89" s="182">
        <v>100</v>
      </c>
      <c r="C89" s="182">
        <v>21</v>
      </c>
      <c r="D89" s="219">
        <v>-79</v>
      </c>
      <c r="E89" s="159">
        <v>60</v>
      </c>
      <c r="F89" s="182">
        <v>3</v>
      </c>
      <c r="G89" s="219">
        <v>-57</v>
      </c>
    </row>
    <row r="90" spans="1:7" ht="20.25" customHeight="1" x14ac:dyDescent="0.2">
      <c r="A90" s="175" t="s">
        <v>201</v>
      </c>
      <c r="B90" s="182">
        <v>93</v>
      </c>
      <c r="C90" s="182">
        <v>25</v>
      </c>
      <c r="D90" s="219">
        <v>-68</v>
      </c>
      <c r="E90" s="159">
        <v>42</v>
      </c>
      <c r="F90" s="182">
        <v>4</v>
      </c>
      <c r="G90" s="219">
        <v>-38</v>
      </c>
    </row>
    <row r="91" spans="1:7" ht="14.25" customHeight="1" x14ac:dyDescent="0.2">
      <c r="A91" s="175" t="s">
        <v>203</v>
      </c>
      <c r="B91" s="182">
        <v>59</v>
      </c>
      <c r="C91" s="182">
        <v>12</v>
      </c>
      <c r="D91" s="219">
        <v>-47</v>
      </c>
      <c r="E91" s="159">
        <v>33</v>
      </c>
      <c r="F91" s="182">
        <v>3</v>
      </c>
      <c r="G91" s="219">
        <v>-30</v>
      </c>
    </row>
    <row r="92" spans="1:7" ht="53.25" customHeight="1" x14ac:dyDescent="0.2">
      <c r="A92" s="175" t="s">
        <v>135</v>
      </c>
      <c r="B92" s="182">
        <v>51</v>
      </c>
      <c r="C92" s="216">
        <v>23</v>
      </c>
      <c r="D92" s="219">
        <v>-28</v>
      </c>
      <c r="E92" s="159">
        <v>30</v>
      </c>
      <c r="F92" s="182">
        <v>1</v>
      </c>
      <c r="G92" s="219">
        <v>-29</v>
      </c>
    </row>
    <row r="93" spans="1:7" ht="19.5" customHeight="1" x14ac:dyDescent="0.2">
      <c r="A93" s="175" t="s">
        <v>204</v>
      </c>
      <c r="B93" s="182">
        <v>46</v>
      </c>
      <c r="C93" s="182">
        <v>7</v>
      </c>
      <c r="D93" s="219">
        <v>-39</v>
      </c>
      <c r="E93" s="159">
        <v>32</v>
      </c>
      <c r="F93" s="182">
        <v>0</v>
      </c>
      <c r="G93" s="219">
        <v>-32</v>
      </c>
    </row>
    <row r="94" spans="1:7" ht="31.5" x14ac:dyDescent="0.2">
      <c r="A94" s="175" t="s">
        <v>196</v>
      </c>
      <c r="B94" s="182">
        <v>42</v>
      </c>
      <c r="C94" s="182">
        <v>24</v>
      </c>
      <c r="D94" s="219">
        <v>-18</v>
      </c>
      <c r="E94" s="159">
        <v>18</v>
      </c>
      <c r="F94" s="182">
        <v>0</v>
      </c>
      <c r="G94" s="219">
        <v>-18</v>
      </c>
    </row>
    <row r="95" spans="1:7" ht="15.75" x14ac:dyDescent="0.2">
      <c r="A95" s="175" t="s">
        <v>197</v>
      </c>
      <c r="B95" s="182">
        <v>32</v>
      </c>
      <c r="C95" s="182">
        <v>2</v>
      </c>
      <c r="D95" s="219">
        <v>-30</v>
      </c>
      <c r="E95" s="159">
        <v>17</v>
      </c>
      <c r="F95" s="182">
        <v>1</v>
      </c>
      <c r="G95" s="219">
        <v>-16</v>
      </c>
    </row>
    <row r="96" spans="1:7" ht="15.75" x14ac:dyDescent="0.2">
      <c r="A96" s="175" t="s">
        <v>198</v>
      </c>
      <c r="B96" s="182">
        <v>31</v>
      </c>
      <c r="C96" s="182">
        <v>3</v>
      </c>
      <c r="D96" s="219">
        <v>-28</v>
      </c>
      <c r="E96" s="159">
        <v>21</v>
      </c>
      <c r="F96" s="182">
        <v>0</v>
      </c>
      <c r="G96" s="219">
        <v>-21</v>
      </c>
    </row>
    <row r="97" spans="1:7" ht="15.75" x14ac:dyDescent="0.2">
      <c r="A97" s="175" t="s">
        <v>200</v>
      </c>
      <c r="B97" s="182">
        <v>28</v>
      </c>
      <c r="C97" s="216">
        <v>3</v>
      </c>
      <c r="D97" s="219">
        <v>-25</v>
      </c>
      <c r="E97" s="159">
        <v>16</v>
      </c>
      <c r="F97" s="182">
        <v>0</v>
      </c>
      <c r="G97" s="219">
        <v>-16</v>
      </c>
    </row>
    <row r="98" spans="1:7" ht="15.75" x14ac:dyDescent="0.2">
      <c r="A98" s="175" t="s">
        <v>294</v>
      </c>
      <c r="B98" s="182">
        <v>24</v>
      </c>
      <c r="C98" s="182">
        <v>12</v>
      </c>
      <c r="D98" s="219">
        <v>-12</v>
      </c>
      <c r="E98" s="159">
        <v>12</v>
      </c>
      <c r="F98" s="182">
        <v>0</v>
      </c>
      <c r="G98" s="219">
        <v>-12</v>
      </c>
    </row>
    <row r="99" spans="1:7" ht="15.75" x14ac:dyDescent="0.2">
      <c r="A99" s="175" t="s">
        <v>199</v>
      </c>
      <c r="B99" s="182">
        <v>17</v>
      </c>
      <c r="C99" s="182">
        <v>0</v>
      </c>
      <c r="D99" s="219">
        <v>-17</v>
      </c>
      <c r="E99" s="159">
        <v>11</v>
      </c>
      <c r="F99" s="182">
        <v>0</v>
      </c>
      <c r="G99" s="219">
        <v>-11</v>
      </c>
    </row>
    <row r="100" spans="1:7" ht="15.75" x14ac:dyDescent="0.2">
      <c r="A100" s="175" t="s">
        <v>295</v>
      </c>
      <c r="B100" s="182">
        <v>11</v>
      </c>
      <c r="C100" s="182">
        <v>3</v>
      </c>
      <c r="D100" s="219">
        <v>-8</v>
      </c>
      <c r="E100" s="159">
        <v>7</v>
      </c>
      <c r="F100" s="182">
        <v>0</v>
      </c>
      <c r="G100" s="219">
        <v>-7</v>
      </c>
    </row>
    <row r="101" spans="1:7" ht="15.75" x14ac:dyDescent="0.2">
      <c r="A101" s="175" t="s">
        <v>202</v>
      </c>
      <c r="B101" s="182">
        <v>11</v>
      </c>
      <c r="C101" s="182">
        <v>3</v>
      </c>
      <c r="D101" s="219">
        <v>-8</v>
      </c>
      <c r="E101" s="159">
        <v>5</v>
      </c>
      <c r="F101" s="182">
        <v>0</v>
      </c>
      <c r="G101" s="219">
        <v>-5</v>
      </c>
    </row>
    <row r="102" spans="1:7" ht="15.75" x14ac:dyDescent="0.2">
      <c r="A102" s="175" t="s">
        <v>293</v>
      </c>
      <c r="B102" s="182">
        <v>7</v>
      </c>
      <c r="C102" s="182">
        <v>5</v>
      </c>
      <c r="D102" s="219">
        <v>-2</v>
      </c>
      <c r="E102" s="159">
        <v>3</v>
      </c>
      <c r="F102" s="182">
        <v>1</v>
      </c>
      <c r="G102" s="219">
        <v>-2</v>
      </c>
    </row>
    <row r="103" spans="1:7" ht="31.5" x14ac:dyDescent="0.2">
      <c r="A103" s="175" t="s">
        <v>395</v>
      </c>
      <c r="B103" s="182">
        <v>7</v>
      </c>
      <c r="C103" s="182">
        <v>3</v>
      </c>
      <c r="D103" s="219">
        <v>-4</v>
      </c>
      <c r="E103" s="159">
        <v>2</v>
      </c>
      <c r="F103" s="182">
        <v>0</v>
      </c>
      <c r="G103" s="219">
        <v>-2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15.75" x14ac:dyDescent="0.2">
      <c r="A105" s="175" t="s">
        <v>226</v>
      </c>
      <c r="B105" s="182">
        <v>142</v>
      </c>
      <c r="C105" s="182">
        <v>13</v>
      </c>
      <c r="D105" s="219">
        <v>-129</v>
      </c>
      <c r="E105" s="159">
        <v>127</v>
      </c>
      <c r="F105" s="182">
        <v>0</v>
      </c>
      <c r="G105" s="219">
        <v>-127</v>
      </c>
    </row>
    <row r="106" spans="1:7" ht="15.75" x14ac:dyDescent="0.2">
      <c r="A106" s="175" t="s">
        <v>131</v>
      </c>
      <c r="B106" s="182">
        <v>133</v>
      </c>
      <c r="C106" s="182">
        <v>61</v>
      </c>
      <c r="D106" s="219">
        <v>-72</v>
      </c>
      <c r="E106" s="159">
        <v>71</v>
      </c>
      <c r="F106" s="182">
        <v>5</v>
      </c>
      <c r="G106" s="219">
        <v>-66</v>
      </c>
    </row>
    <row r="107" spans="1:7" ht="15.75" x14ac:dyDescent="0.2">
      <c r="A107" s="174" t="s">
        <v>127</v>
      </c>
      <c r="B107" s="182">
        <v>95</v>
      </c>
      <c r="C107" s="182">
        <v>62</v>
      </c>
      <c r="D107" s="219">
        <v>-33</v>
      </c>
      <c r="E107" s="159">
        <v>63</v>
      </c>
      <c r="F107" s="182">
        <v>16</v>
      </c>
      <c r="G107" s="219">
        <v>-47</v>
      </c>
    </row>
    <row r="108" spans="1:7" ht="31.5" x14ac:dyDescent="0.2">
      <c r="A108" s="175" t="s">
        <v>205</v>
      </c>
      <c r="B108" s="182">
        <v>58</v>
      </c>
      <c r="C108" s="182">
        <v>22</v>
      </c>
      <c r="D108" s="219">
        <v>-36</v>
      </c>
      <c r="E108" s="159">
        <v>41</v>
      </c>
      <c r="F108" s="182">
        <v>3</v>
      </c>
      <c r="G108" s="219">
        <v>-38</v>
      </c>
    </row>
    <row r="109" spans="1:7" ht="21" customHeight="1" x14ac:dyDescent="0.2">
      <c r="A109" s="175" t="s">
        <v>138</v>
      </c>
      <c r="B109" s="182">
        <v>56</v>
      </c>
      <c r="C109" s="182">
        <v>35</v>
      </c>
      <c r="D109" s="219">
        <v>-21</v>
      </c>
      <c r="E109" s="159">
        <v>23</v>
      </c>
      <c r="F109" s="182">
        <v>3</v>
      </c>
      <c r="G109" s="219">
        <v>-20</v>
      </c>
    </row>
    <row r="110" spans="1:7" ht="30" customHeight="1" x14ac:dyDescent="0.2">
      <c r="A110" s="175" t="s">
        <v>139</v>
      </c>
      <c r="B110" s="182">
        <v>48</v>
      </c>
      <c r="C110" s="182">
        <v>57</v>
      </c>
      <c r="D110" s="219">
        <v>9</v>
      </c>
      <c r="E110" s="159">
        <v>29</v>
      </c>
      <c r="F110" s="182">
        <v>12</v>
      </c>
      <c r="G110" s="219">
        <v>-17</v>
      </c>
    </row>
    <row r="111" spans="1:7" ht="28.5" customHeight="1" x14ac:dyDescent="0.2">
      <c r="A111" s="175" t="s">
        <v>154</v>
      </c>
      <c r="B111" s="182">
        <v>41</v>
      </c>
      <c r="C111" s="182">
        <v>23</v>
      </c>
      <c r="D111" s="219">
        <v>-18</v>
      </c>
      <c r="E111" s="159">
        <v>30</v>
      </c>
      <c r="F111" s="182">
        <v>2</v>
      </c>
      <c r="G111" s="219">
        <v>-28</v>
      </c>
    </row>
    <row r="112" spans="1:7" ht="16.5" customHeight="1" x14ac:dyDescent="0.2">
      <c r="A112" s="175" t="s">
        <v>206</v>
      </c>
      <c r="B112" s="182">
        <v>41</v>
      </c>
      <c r="C112" s="182">
        <v>11</v>
      </c>
      <c r="D112" s="219">
        <v>-30</v>
      </c>
      <c r="E112" s="159">
        <v>32</v>
      </c>
      <c r="F112" s="182">
        <v>2</v>
      </c>
      <c r="G112" s="219">
        <v>-30</v>
      </c>
    </row>
    <row r="113" spans="1:7" ht="36" customHeight="1" x14ac:dyDescent="0.2">
      <c r="A113" s="175" t="s">
        <v>306</v>
      </c>
      <c r="B113" s="182">
        <v>36</v>
      </c>
      <c r="C113" s="182">
        <v>1</v>
      </c>
      <c r="D113" s="219">
        <v>-35</v>
      </c>
      <c r="E113" s="159">
        <v>27</v>
      </c>
      <c r="F113" s="182">
        <v>0</v>
      </c>
      <c r="G113" s="219">
        <v>-27</v>
      </c>
    </row>
    <row r="114" spans="1:7" ht="20.25" customHeight="1" x14ac:dyDescent="0.2">
      <c r="A114" s="175" t="s">
        <v>305</v>
      </c>
      <c r="B114" s="182">
        <v>35</v>
      </c>
      <c r="C114" s="182">
        <v>0</v>
      </c>
      <c r="D114" s="219">
        <v>-35</v>
      </c>
      <c r="E114" s="159">
        <v>27</v>
      </c>
      <c r="F114" s="182">
        <v>0</v>
      </c>
      <c r="G114" s="219">
        <v>-27</v>
      </c>
    </row>
    <row r="115" spans="1:7" ht="18" customHeight="1" x14ac:dyDescent="0.2">
      <c r="A115" s="175" t="s">
        <v>296</v>
      </c>
      <c r="B115" s="182">
        <v>34</v>
      </c>
      <c r="C115" s="182">
        <v>14</v>
      </c>
      <c r="D115" s="219">
        <v>-20</v>
      </c>
      <c r="E115" s="159">
        <v>21</v>
      </c>
      <c r="F115" s="182">
        <v>0</v>
      </c>
      <c r="G115" s="219">
        <v>-21</v>
      </c>
    </row>
    <row r="116" spans="1:7" ht="21" customHeight="1" x14ac:dyDescent="0.2">
      <c r="A116" s="175" t="s">
        <v>159</v>
      </c>
      <c r="B116" s="182">
        <v>33</v>
      </c>
      <c r="C116" s="182">
        <v>18</v>
      </c>
      <c r="D116" s="219">
        <v>-15</v>
      </c>
      <c r="E116" s="159">
        <v>26</v>
      </c>
      <c r="F116" s="182">
        <v>0</v>
      </c>
      <c r="G116" s="219">
        <v>-26</v>
      </c>
    </row>
    <row r="117" spans="1:7" ht="16.5" customHeight="1" x14ac:dyDescent="0.2">
      <c r="A117" s="175" t="s">
        <v>207</v>
      </c>
      <c r="B117" s="182">
        <v>32</v>
      </c>
      <c r="C117" s="182">
        <v>20</v>
      </c>
      <c r="D117" s="219">
        <v>-12</v>
      </c>
      <c r="E117" s="159">
        <v>22</v>
      </c>
      <c r="F117" s="182">
        <v>2</v>
      </c>
      <c r="G117" s="219">
        <v>-20</v>
      </c>
    </row>
    <row r="118" spans="1:7" ht="30.75" customHeight="1" x14ac:dyDescent="0.2">
      <c r="A118" s="175" t="s">
        <v>506</v>
      </c>
      <c r="B118" s="182">
        <v>28</v>
      </c>
      <c r="C118" s="182">
        <v>1</v>
      </c>
      <c r="D118" s="219">
        <v>-27</v>
      </c>
      <c r="E118" s="159">
        <v>23</v>
      </c>
      <c r="F118" s="182">
        <v>0</v>
      </c>
      <c r="G118" s="219">
        <v>-23</v>
      </c>
    </row>
    <row r="119" spans="1:7" ht="17.25" customHeight="1" x14ac:dyDescent="0.2">
      <c r="A119" s="175" t="s">
        <v>208</v>
      </c>
      <c r="B119" s="182">
        <v>26</v>
      </c>
      <c r="C119" s="182">
        <v>12</v>
      </c>
      <c r="D119" s="219">
        <v>-14</v>
      </c>
      <c r="E119" s="159">
        <v>19</v>
      </c>
      <c r="F119" s="182">
        <v>1</v>
      </c>
      <c r="G119" s="219">
        <v>-18</v>
      </c>
    </row>
    <row r="120" spans="1:7" ht="38.450000000000003" customHeight="1" x14ac:dyDescent="0.2">
      <c r="A120" s="428" t="s">
        <v>209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670</v>
      </c>
      <c r="C121" s="182">
        <v>329</v>
      </c>
      <c r="D121" s="219">
        <v>-341</v>
      </c>
      <c r="E121" s="159">
        <v>313</v>
      </c>
      <c r="F121" s="182">
        <v>20</v>
      </c>
      <c r="G121" s="219">
        <v>-293</v>
      </c>
    </row>
    <row r="122" spans="1:7" ht="15.75" x14ac:dyDescent="0.2">
      <c r="A122" s="175" t="s">
        <v>122</v>
      </c>
      <c r="B122" s="182">
        <v>533</v>
      </c>
      <c r="C122" s="182">
        <v>17</v>
      </c>
      <c r="D122" s="219">
        <v>-516</v>
      </c>
      <c r="E122" s="159">
        <v>470</v>
      </c>
      <c r="F122" s="182">
        <v>0</v>
      </c>
      <c r="G122" s="219">
        <v>-470</v>
      </c>
    </row>
    <row r="123" spans="1:7" ht="47.25" x14ac:dyDescent="0.2">
      <c r="A123" s="175" t="s">
        <v>222</v>
      </c>
      <c r="B123" s="182">
        <v>367</v>
      </c>
      <c r="C123" s="182">
        <v>262</v>
      </c>
      <c r="D123" s="219">
        <v>-105</v>
      </c>
      <c r="E123" s="159">
        <v>104</v>
      </c>
      <c r="F123" s="182">
        <v>20</v>
      </c>
      <c r="G123" s="219">
        <v>-84</v>
      </c>
    </row>
    <row r="124" spans="1:7" ht="15.75" x14ac:dyDescent="0.2">
      <c r="A124" s="175" t="s">
        <v>119</v>
      </c>
      <c r="B124" s="182">
        <v>355</v>
      </c>
      <c r="C124" s="182">
        <v>13</v>
      </c>
      <c r="D124" s="219">
        <v>-342</v>
      </c>
      <c r="E124" s="159">
        <v>328</v>
      </c>
      <c r="F124" s="182">
        <v>0</v>
      </c>
      <c r="G124" s="219">
        <v>-328</v>
      </c>
    </row>
    <row r="125" spans="1:7" ht="15.75" x14ac:dyDescent="0.2">
      <c r="A125" s="175" t="s">
        <v>128</v>
      </c>
      <c r="B125" s="182">
        <v>264</v>
      </c>
      <c r="C125" s="182">
        <v>180</v>
      </c>
      <c r="D125" s="219">
        <v>-84</v>
      </c>
      <c r="E125" s="159">
        <v>60</v>
      </c>
      <c r="F125" s="182">
        <v>11</v>
      </c>
      <c r="G125" s="219">
        <v>-49</v>
      </c>
    </row>
    <row r="126" spans="1:7" ht="15.75" x14ac:dyDescent="0.2">
      <c r="A126" s="175" t="s">
        <v>152</v>
      </c>
      <c r="B126" s="182">
        <v>135</v>
      </c>
      <c r="C126" s="182">
        <v>4</v>
      </c>
      <c r="D126" s="219">
        <v>-131</v>
      </c>
      <c r="E126" s="159">
        <v>83</v>
      </c>
      <c r="F126" s="182">
        <v>1</v>
      </c>
      <c r="G126" s="219">
        <v>-82</v>
      </c>
    </row>
    <row r="127" spans="1:7" ht="15.75" x14ac:dyDescent="0.2">
      <c r="A127" s="175" t="s">
        <v>214</v>
      </c>
      <c r="B127" s="182">
        <v>100</v>
      </c>
      <c r="C127" s="182">
        <v>5</v>
      </c>
      <c r="D127" s="219">
        <v>-95</v>
      </c>
      <c r="E127" s="159">
        <v>69</v>
      </c>
      <c r="F127" s="182">
        <v>0</v>
      </c>
      <c r="G127" s="219">
        <v>-69</v>
      </c>
    </row>
    <row r="128" spans="1:7" ht="15.75" x14ac:dyDescent="0.2">
      <c r="A128" s="175" t="s">
        <v>433</v>
      </c>
      <c r="B128" s="182">
        <v>39</v>
      </c>
      <c r="C128" s="182">
        <v>0</v>
      </c>
      <c r="D128" s="219">
        <v>-39</v>
      </c>
      <c r="E128" s="159">
        <v>26</v>
      </c>
      <c r="F128" s="182">
        <v>0</v>
      </c>
      <c r="G128" s="219">
        <v>-26</v>
      </c>
    </row>
    <row r="129" spans="1:7" ht="15.75" x14ac:dyDescent="0.2">
      <c r="A129" s="175" t="s">
        <v>211</v>
      </c>
      <c r="B129" s="182">
        <v>36</v>
      </c>
      <c r="C129" s="182">
        <v>15</v>
      </c>
      <c r="D129" s="219">
        <v>-21</v>
      </c>
      <c r="E129" s="159">
        <v>23</v>
      </c>
      <c r="F129" s="182">
        <v>0</v>
      </c>
      <c r="G129" s="219">
        <v>-23</v>
      </c>
    </row>
    <row r="130" spans="1:7" ht="15.75" x14ac:dyDescent="0.2">
      <c r="A130" s="175" t="s">
        <v>227</v>
      </c>
      <c r="B130" s="182">
        <v>35</v>
      </c>
      <c r="C130" s="182">
        <v>9</v>
      </c>
      <c r="D130" s="219">
        <v>-26</v>
      </c>
      <c r="E130" s="159">
        <v>27</v>
      </c>
      <c r="F130" s="182">
        <v>3</v>
      </c>
      <c r="G130" s="219">
        <v>-24</v>
      </c>
    </row>
    <row r="131" spans="1:7" ht="15.75" x14ac:dyDescent="0.2">
      <c r="A131" s="175" t="s">
        <v>562</v>
      </c>
      <c r="B131" s="182">
        <v>27</v>
      </c>
      <c r="C131" s="182">
        <v>0</v>
      </c>
      <c r="D131" s="219">
        <v>-27</v>
      </c>
      <c r="E131" s="159">
        <v>24</v>
      </c>
      <c r="F131" s="182">
        <v>0</v>
      </c>
      <c r="G131" s="219">
        <v>-24</v>
      </c>
    </row>
    <row r="132" spans="1:7" ht="15" customHeight="1" x14ac:dyDescent="0.2">
      <c r="A132" s="175" t="s">
        <v>210</v>
      </c>
      <c r="B132" s="182">
        <v>20</v>
      </c>
      <c r="C132" s="182">
        <v>22</v>
      </c>
      <c r="D132" s="219">
        <v>2</v>
      </c>
      <c r="E132" s="159">
        <v>10</v>
      </c>
      <c r="F132" s="182">
        <v>4</v>
      </c>
      <c r="G132" s="219">
        <v>-6</v>
      </c>
    </row>
    <row r="133" spans="1:7" ht="19.5" customHeight="1" x14ac:dyDescent="0.2">
      <c r="A133" s="175" t="s">
        <v>518</v>
      </c>
      <c r="B133" s="182">
        <v>19</v>
      </c>
      <c r="C133" s="182">
        <v>0</v>
      </c>
      <c r="D133" s="219">
        <v>-19</v>
      </c>
      <c r="E133" s="159">
        <v>18</v>
      </c>
      <c r="F133" s="182">
        <v>0</v>
      </c>
      <c r="G133" s="219">
        <v>-18</v>
      </c>
    </row>
    <row r="134" spans="1:7" ht="15.75" x14ac:dyDescent="0.2">
      <c r="A134" s="175" t="s">
        <v>521</v>
      </c>
      <c r="B134" s="182">
        <v>18</v>
      </c>
      <c r="C134" s="182">
        <v>2</v>
      </c>
      <c r="D134" s="219">
        <v>-16</v>
      </c>
      <c r="E134" s="159">
        <v>17</v>
      </c>
      <c r="F134" s="182">
        <v>0</v>
      </c>
      <c r="G134" s="219">
        <v>-17</v>
      </c>
    </row>
    <row r="135" spans="1:7" ht="17.25" customHeight="1" x14ac:dyDescent="0.2">
      <c r="A135" s="175" t="s">
        <v>228</v>
      </c>
      <c r="B135" s="182">
        <v>18</v>
      </c>
      <c r="C135" s="182">
        <v>1</v>
      </c>
      <c r="D135" s="219">
        <v>-17</v>
      </c>
      <c r="E135" s="159">
        <v>15</v>
      </c>
      <c r="F135" s="182">
        <v>0</v>
      </c>
      <c r="G135" s="219">
        <v>-15</v>
      </c>
    </row>
    <row r="136" spans="1:7" ht="38.450000000000003" customHeight="1" x14ac:dyDescent="0.2">
      <c r="A136" s="428" t="s">
        <v>212</v>
      </c>
      <c r="B136" s="429"/>
      <c r="C136" s="429"/>
      <c r="D136" s="429"/>
      <c r="E136" s="429"/>
      <c r="F136" s="429"/>
      <c r="G136" s="429"/>
    </row>
    <row r="137" spans="1:7" ht="21" customHeight="1" x14ac:dyDescent="0.2">
      <c r="A137" s="175" t="s">
        <v>117</v>
      </c>
      <c r="B137" s="182">
        <v>827</v>
      </c>
      <c r="C137" s="182">
        <v>300</v>
      </c>
      <c r="D137" s="219">
        <v>-527</v>
      </c>
      <c r="E137" s="159">
        <v>445</v>
      </c>
      <c r="F137" s="182">
        <v>31</v>
      </c>
      <c r="G137" s="219">
        <v>-414</v>
      </c>
    </row>
    <row r="138" spans="1:7" ht="21" customHeight="1" x14ac:dyDescent="0.2">
      <c r="A138" s="175" t="s">
        <v>121</v>
      </c>
      <c r="B138" s="182">
        <v>508</v>
      </c>
      <c r="C138" s="182">
        <v>48</v>
      </c>
      <c r="D138" s="219">
        <v>-460</v>
      </c>
      <c r="E138" s="159">
        <v>330</v>
      </c>
      <c r="F138" s="182">
        <v>0</v>
      </c>
      <c r="G138" s="219">
        <v>-330</v>
      </c>
    </row>
    <row r="139" spans="1:7" ht="21" customHeight="1" x14ac:dyDescent="0.2">
      <c r="A139" s="175" t="s">
        <v>150</v>
      </c>
      <c r="B139" s="182">
        <v>209</v>
      </c>
      <c r="C139" s="182">
        <v>7</v>
      </c>
      <c r="D139" s="219">
        <v>-202</v>
      </c>
      <c r="E139" s="159">
        <v>167</v>
      </c>
      <c r="F139" s="182">
        <v>0</v>
      </c>
      <c r="G139" s="219">
        <v>-167</v>
      </c>
    </row>
    <row r="140" spans="1:7" ht="21" customHeight="1" x14ac:dyDescent="0.2">
      <c r="A140" s="175" t="s">
        <v>132</v>
      </c>
      <c r="B140" s="182">
        <v>208</v>
      </c>
      <c r="C140" s="182">
        <v>24</v>
      </c>
      <c r="D140" s="219">
        <v>-184</v>
      </c>
      <c r="E140" s="159">
        <v>132</v>
      </c>
      <c r="F140" s="182">
        <v>2</v>
      </c>
      <c r="G140" s="219">
        <v>-130</v>
      </c>
    </row>
    <row r="141" spans="1:7" ht="21" customHeight="1" x14ac:dyDescent="0.2">
      <c r="A141" s="174" t="s">
        <v>143</v>
      </c>
      <c r="B141" s="182">
        <v>149</v>
      </c>
      <c r="C141" s="182">
        <v>18</v>
      </c>
      <c r="D141" s="219">
        <v>-131</v>
      </c>
      <c r="E141" s="159">
        <v>105</v>
      </c>
      <c r="F141" s="182">
        <v>1</v>
      </c>
      <c r="G141" s="219">
        <v>-104</v>
      </c>
    </row>
    <row r="142" spans="1:7" ht="21" customHeight="1" x14ac:dyDescent="0.2">
      <c r="A142" s="175" t="s">
        <v>129</v>
      </c>
      <c r="B142" s="182">
        <v>122</v>
      </c>
      <c r="C142" s="182">
        <v>33</v>
      </c>
      <c r="D142" s="219">
        <v>-89</v>
      </c>
      <c r="E142" s="159">
        <v>80</v>
      </c>
      <c r="F142" s="182">
        <v>2</v>
      </c>
      <c r="G142" s="219">
        <v>-78</v>
      </c>
    </row>
    <row r="143" spans="1:7" ht="21" customHeight="1" x14ac:dyDescent="0.2">
      <c r="A143" s="175" t="s">
        <v>157</v>
      </c>
      <c r="B143" s="182">
        <v>116</v>
      </c>
      <c r="C143" s="182">
        <v>36</v>
      </c>
      <c r="D143" s="219">
        <v>-80</v>
      </c>
      <c r="E143" s="159">
        <v>76</v>
      </c>
      <c r="F143" s="182">
        <v>1</v>
      </c>
      <c r="G143" s="219">
        <v>-75</v>
      </c>
    </row>
    <row r="144" spans="1:7" ht="21" customHeight="1" x14ac:dyDescent="0.2">
      <c r="A144" s="175" t="s">
        <v>137</v>
      </c>
      <c r="B144" s="182">
        <v>100</v>
      </c>
      <c r="C144" s="182">
        <v>20</v>
      </c>
      <c r="D144" s="219">
        <v>-80</v>
      </c>
      <c r="E144" s="159">
        <v>69</v>
      </c>
      <c r="F144" s="182">
        <v>2</v>
      </c>
      <c r="G144" s="219">
        <v>-67</v>
      </c>
    </row>
    <row r="145" spans="1:7" ht="29.25" customHeight="1" x14ac:dyDescent="0.2">
      <c r="A145" s="175" t="s">
        <v>149</v>
      </c>
      <c r="B145" s="182">
        <v>84</v>
      </c>
      <c r="C145" s="182">
        <v>10</v>
      </c>
      <c r="D145" s="219">
        <v>-74</v>
      </c>
      <c r="E145" s="159">
        <v>62</v>
      </c>
      <c r="F145" s="182">
        <v>0</v>
      </c>
      <c r="G145" s="219">
        <v>-62</v>
      </c>
    </row>
    <row r="146" spans="1:7" ht="33.75" customHeight="1" x14ac:dyDescent="0.2">
      <c r="A146" s="175" t="s">
        <v>160</v>
      </c>
      <c r="B146" s="182">
        <v>71</v>
      </c>
      <c r="C146" s="182">
        <v>14</v>
      </c>
      <c r="D146" s="219">
        <v>-57</v>
      </c>
      <c r="E146" s="159">
        <v>46</v>
      </c>
      <c r="F146" s="182">
        <v>3</v>
      </c>
      <c r="G146" s="219">
        <v>-43</v>
      </c>
    </row>
    <row r="147" spans="1:7" ht="15.75" x14ac:dyDescent="0.2">
      <c r="A147" s="175" t="s">
        <v>136</v>
      </c>
      <c r="B147" s="182">
        <v>50</v>
      </c>
      <c r="C147" s="182">
        <v>17</v>
      </c>
      <c r="D147" s="219">
        <v>-33</v>
      </c>
      <c r="E147" s="159">
        <v>31</v>
      </c>
      <c r="F147" s="182">
        <v>1</v>
      </c>
      <c r="G147" s="219">
        <v>-30</v>
      </c>
    </row>
    <row r="148" spans="1:7" ht="23.25" customHeight="1" x14ac:dyDescent="0.2">
      <c r="A148" s="175" t="s">
        <v>156</v>
      </c>
      <c r="B148" s="182">
        <v>47</v>
      </c>
      <c r="C148" s="182">
        <v>11</v>
      </c>
      <c r="D148" s="219">
        <v>-36</v>
      </c>
      <c r="E148" s="159">
        <v>25</v>
      </c>
      <c r="F148" s="182">
        <v>2</v>
      </c>
      <c r="G148" s="219">
        <v>-23</v>
      </c>
    </row>
    <row r="149" spans="1:7" ht="21" customHeight="1" x14ac:dyDescent="0.2">
      <c r="A149" s="175" t="s">
        <v>229</v>
      </c>
      <c r="B149" s="182">
        <v>36</v>
      </c>
      <c r="C149" s="182">
        <v>6</v>
      </c>
      <c r="D149" s="219">
        <v>-30</v>
      </c>
      <c r="E149" s="159">
        <v>22</v>
      </c>
      <c r="F149" s="182">
        <v>0</v>
      </c>
      <c r="G149" s="219">
        <v>-22</v>
      </c>
    </row>
    <row r="150" spans="1:7" ht="21" customHeight="1" x14ac:dyDescent="0.2">
      <c r="A150" s="175" t="s">
        <v>213</v>
      </c>
      <c r="B150" s="182">
        <v>34</v>
      </c>
      <c r="C150" s="182">
        <v>10</v>
      </c>
      <c r="D150" s="219">
        <v>-24</v>
      </c>
      <c r="E150" s="159">
        <v>27</v>
      </c>
      <c r="F150" s="182">
        <v>3</v>
      </c>
      <c r="G150" s="219">
        <v>-24</v>
      </c>
    </row>
    <row r="151" spans="1:7" ht="21" customHeight="1" x14ac:dyDescent="0.2">
      <c r="A151" s="175" t="s">
        <v>230</v>
      </c>
      <c r="B151" s="182">
        <v>21</v>
      </c>
      <c r="C151" s="182">
        <v>3</v>
      </c>
      <c r="D151" s="219">
        <v>-18</v>
      </c>
      <c r="E151" s="159">
        <v>12</v>
      </c>
      <c r="F151" s="182">
        <v>1</v>
      </c>
      <c r="G151" s="219">
        <v>-11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9" sqref="H9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4" t="s">
        <v>263</v>
      </c>
      <c r="B1" s="404"/>
      <c r="C1" s="404"/>
      <c r="D1" s="404"/>
      <c r="E1" s="404"/>
    </row>
    <row r="2" spans="1:10" s="82" customFormat="1" ht="18" customHeight="1" x14ac:dyDescent="0.3">
      <c r="A2" s="405" t="s">
        <v>64</v>
      </c>
      <c r="B2" s="405"/>
      <c r="C2" s="405"/>
      <c r="D2" s="405"/>
    </row>
    <row r="3" spans="1:10" s="54" customFormat="1" ht="20.25" customHeight="1" x14ac:dyDescent="0.25">
      <c r="A3" s="406" t="s">
        <v>28</v>
      </c>
      <c r="B3" s="406"/>
      <c r="C3" s="406"/>
      <c r="D3" s="406"/>
      <c r="E3" s="406"/>
      <c r="F3" s="258"/>
    </row>
    <row r="4" spans="1:10" s="54" customFormat="1" ht="17.45" customHeight="1" x14ac:dyDescent="0.25">
      <c r="A4" s="398" t="s">
        <v>29</v>
      </c>
      <c r="B4" s="398"/>
      <c r="C4" s="398"/>
      <c r="D4" s="398"/>
      <c r="E4" s="398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235</v>
      </c>
      <c r="B6" s="260"/>
      <c r="C6" s="83"/>
      <c r="D6" s="401" t="s">
        <v>30</v>
      </c>
      <c r="E6" s="401"/>
    </row>
    <row r="7" spans="1:10" s="85" customFormat="1" ht="21" customHeight="1" x14ac:dyDescent="0.2">
      <c r="A7" s="402" t="s">
        <v>264</v>
      </c>
      <c r="B7" s="394" t="s">
        <v>532</v>
      </c>
      <c r="C7" s="394" t="s">
        <v>533</v>
      </c>
      <c r="D7" s="396" t="s">
        <v>31</v>
      </c>
      <c r="E7" s="396"/>
    </row>
    <row r="8" spans="1:10" s="85" customFormat="1" ht="45" customHeight="1" x14ac:dyDescent="0.2">
      <c r="A8" s="403"/>
      <c r="B8" s="395"/>
      <c r="C8" s="395"/>
      <c r="D8" s="241" t="s">
        <v>2</v>
      </c>
      <c r="E8" s="242" t="s">
        <v>237</v>
      </c>
    </row>
    <row r="9" spans="1:10" s="85" customFormat="1" ht="12" customHeight="1" x14ac:dyDescent="0.2">
      <c r="A9" s="243" t="s">
        <v>27</v>
      </c>
      <c r="B9" s="244" t="s">
        <v>238</v>
      </c>
      <c r="C9" s="244" t="s">
        <v>239</v>
      </c>
      <c r="D9" s="245">
        <v>3</v>
      </c>
      <c r="E9" s="246" t="s">
        <v>240</v>
      </c>
    </row>
    <row r="10" spans="1:10" s="89" customFormat="1" ht="20.25" customHeight="1" x14ac:dyDescent="0.25">
      <c r="A10" s="72" t="s">
        <v>23</v>
      </c>
      <c r="B10" s="268">
        <f>SUM(B12:B30)</f>
        <v>5791</v>
      </c>
      <c r="C10" s="268">
        <f>SUM(C12:C30)</f>
        <v>1061</v>
      </c>
      <c r="D10" s="269">
        <f>ROUND(C10/B10%,1)</f>
        <v>18.3</v>
      </c>
      <c r="E10" s="270">
        <f>C10-B10</f>
        <v>-4730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265</v>
      </c>
      <c r="B12" s="262">
        <f>'[10]2'!C12</f>
        <v>6</v>
      </c>
      <c r="C12" s="262">
        <f>[11]Шаблон!$C7</f>
        <v>20</v>
      </c>
      <c r="D12" s="267">
        <f>IF(B12=0,0,C12/B12)*100</f>
        <v>333.33333333333337</v>
      </c>
      <c r="E12" s="118">
        <f t="shared" ref="E12:E30" si="0">C12-B12</f>
        <v>14</v>
      </c>
      <c r="F12" s="263"/>
      <c r="H12" s="100"/>
    </row>
    <row r="13" spans="1:10" ht="36" customHeight="1" x14ac:dyDescent="0.2">
      <c r="A13" s="261" t="s">
        <v>266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267</v>
      </c>
      <c r="B14" s="262">
        <f>'[10]2'!C14</f>
        <v>180</v>
      </c>
      <c r="C14" s="262">
        <f>[11]Шаблон!$E7</f>
        <v>299</v>
      </c>
      <c r="D14" s="267">
        <f t="shared" si="1"/>
        <v>166.11111111111111</v>
      </c>
      <c r="E14" s="118">
        <f t="shared" si="0"/>
        <v>119</v>
      </c>
      <c r="F14" s="263"/>
      <c r="G14" s="99"/>
      <c r="H14" s="100"/>
    </row>
    <row r="15" spans="1:10" ht="40.5" customHeight="1" x14ac:dyDescent="0.2">
      <c r="A15" s="261" t="s">
        <v>268</v>
      </c>
      <c r="B15" s="262">
        <f>'[10]2'!C15</f>
        <v>163</v>
      </c>
      <c r="C15" s="262">
        <f>[11]Шаблон!$F7</f>
        <v>21</v>
      </c>
      <c r="D15" s="267">
        <f t="shared" si="1"/>
        <v>12.883435582822086</v>
      </c>
      <c r="E15" s="118">
        <f t="shared" si="0"/>
        <v>-142</v>
      </c>
      <c r="F15" s="263"/>
      <c r="H15" s="100"/>
      <c r="J15" s="107"/>
    </row>
    <row r="16" spans="1:10" ht="42" customHeight="1" x14ac:dyDescent="0.2">
      <c r="A16" s="261" t="s">
        <v>269</v>
      </c>
      <c r="B16" s="262">
        <f>'[10]2'!C16</f>
        <v>15</v>
      </c>
      <c r="C16" s="262">
        <f>[11]Шаблон!$G7</f>
        <v>25</v>
      </c>
      <c r="D16" s="267">
        <f t="shared" si="1"/>
        <v>166.66666666666669</v>
      </c>
      <c r="E16" s="118">
        <f t="shared" si="0"/>
        <v>10</v>
      </c>
      <c r="F16" s="263"/>
      <c r="H16" s="100"/>
    </row>
    <row r="17" spans="1:8" ht="20.25" customHeight="1" x14ac:dyDescent="0.2">
      <c r="A17" s="261" t="s">
        <v>270</v>
      </c>
      <c r="B17" s="262">
        <f>'[10]2'!C17</f>
        <v>154</v>
      </c>
      <c r="C17" s="262">
        <f>[11]Шаблон!$H7</f>
        <v>19</v>
      </c>
      <c r="D17" s="267">
        <f t="shared" si="1"/>
        <v>12.337662337662337</v>
      </c>
      <c r="E17" s="118">
        <f t="shared" si="0"/>
        <v>-135</v>
      </c>
      <c r="F17" s="263"/>
      <c r="H17" s="264"/>
    </row>
    <row r="18" spans="1:8" ht="36" customHeight="1" x14ac:dyDescent="0.2">
      <c r="A18" s="261" t="s">
        <v>271</v>
      </c>
      <c r="B18" s="262">
        <f>'[10]2'!C18</f>
        <v>4</v>
      </c>
      <c r="C18" s="262">
        <f>[11]Шаблон!$I7</f>
        <v>0</v>
      </c>
      <c r="D18" s="267">
        <f t="shared" si="1"/>
        <v>0</v>
      </c>
      <c r="E18" s="118">
        <f t="shared" si="0"/>
        <v>-4</v>
      </c>
      <c r="F18" s="263"/>
      <c r="H18" s="100"/>
    </row>
    <row r="19" spans="1:8" ht="37.5" customHeight="1" x14ac:dyDescent="0.2">
      <c r="A19" s="261" t="s">
        <v>272</v>
      </c>
      <c r="B19" s="262">
        <f>'[10]2'!C19</f>
        <v>0</v>
      </c>
      <c r="C19" s="262">
        <f>[11]Шаблон!$J7</f>
        <v>2</v>
      </c>
      <c r="D19" s="267">
        <f t="shared" si="1"/>
        <v>0</v>
      </c>
      <c r="E19" s="118">
        <f t="shared" si="0"/>
        <v>2</v>
      </c>
      <c r="F19" s="263"/>
      <c r="H19" s="100"/>
    </row>
    <row r="20" spans="1:8" ht="36.75" customHeight="1" x14ac:dyDescent="0.2">
      <c r="A20" s="261" t="s">
        <v>273</v>
      </c>
      <c r="B20" s="262">
        <f>'[10]2'!C20</f>
        <v>0</v>
      </c>
      <c r="C20" s="262">
        <f>[11]Шаблон!$K7</f>
        <v>0</v>
      </c>
      <c r="D20" s="267">
        <f t="shared" si="1"/>
        <v>0</v>
      </c>
      <c r="E20" s="118">
        <f t="shared" si="0"/>
        <v>0</v>
      </c>
      <c r="F20" s="263"/>
      <c r="H20" s="100"/>
    </row>
    <row r="21" spans="1:8" ht="23.25" customHeight="1" x14ac:dyDescent="0.2">
      <c r="A21" s="261" t="s">
        <v>274</v>
      </c>
      <c r="B21" s="262">
        <f>'[10]2'!C21</f>
        <v>1</v>
      </c>
      <c r="C21" s="262">
        <f>[11]Шаблон!$L7</f>
        <v>4</v>
      </c>
      <c r="D21" s="267">
        <f t="shared" si="1"/>
        <v>400</v>
      </c>
      <c r="E21" s="118">
        <f t="shared" si="0"/>
        <v>3</v>
      </c>
      <c r="F21" s="263"/>
      <c r="H21" s="100"/>
    </row>
    <row r="22" spans="1:8" ht="22.5" customHeight="1" x14ac:dyDescent="0.2">
      <c r="A22" s="261" t="s">
        <v>275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276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277</v>
      </c>
      <c r="B24" s="262">
        <f>'[10]2'!C24</f>
        <v>1</v>
      </c>
      <c r="C24" s="262">
        <f>[11]Шаблон!$O7</f>
        <v>3</v>
      </c>
      <c r="D24" s="267">
        <f t="shared" si="1"/>
        <v>300</v>
      </c>
      <c r="E24" s="118">
        <f t="shared" si="0"/>
        <v>2</v>
      </c>
      <c r="F24" s="263"/>
      <c r="H24" s="265"/>
    </row>
    <row r="25" spans="1:8" ht="35.25" customHeight="1" x14ac:dyDescent="0.2">
      <c r="A25" s="261" t="s">
        <v>278</v>
      </c>
      <c r="B25" s="262">
        <f>'[10]2'!C25</f>
        <v>11</v>
      </c>
      <c r="C25" s="262">
        <f>[11]Шаблон!$P7</f>
        <v>30</v>
      </c>
      <c r="D25" s="267">
        <f t="shared" si="1"/>
        <v>272.72727272727269</v>
      </c>
      <c r="E25" s="118">
        <f t="shared" si="0"/>
        <v>19</v>
      </c>
      <c r="F25" s="263"/>
      <c r="H25" s="100"/>
    </row>
    <row r="26" spans="1:8" ht="41.25" customHeight="1" x14ac:dyDescent="0.2">
      <c r="A26" s="261" t="s">
        <v>279</v>
      </c>
      <c r="B26" s="262">
        <f>'[10]2'!C26</f>
        <v>3365</v>
      </c>
      <c r="C26" s="262">
        <f>[11]Шаблон!$Q7</f>
        <v>290</v>
      </c>
      <c r="D26" s="267">
        <f t="shared" si="1"/>
        <v>8.618127786032689</v>
      </c>
      <c r="E26" s="118">
        <f t="shared" si="0"/>
        <v>-3075</v>
      </c>
      <c r="F26" s="263"/>
      <c r="H26" s="100"/>
    </row>
    <row r="27" spans="1:8" ht="19.5" customHeight="1" x14ac:dyDescent="0.2">
      <c r="A27" s="261" t="s">
        <v>280</v>
      </c>
      <c r="B27" s="262">
        <f>'[10]2'!C27</f>
        <v>237</v>
      </c>
      <c r="C27" s="262">
        <f>[11]Шаблон!$R7</f>
        <v>97</v>
      </c>
      <c r="D27" s="267">
        <f t="shared" si="1"/>
        <v>40.928270042194093</v>
      </c>
      <c r="E27" s="118">
        <f t="shared" si="0"/>
        <v>-140</v>
      </c>
      <c r="F27" s="263"/>
      <c r="H27" s="100"/>
    </row>
    <row r="28" spans="1:8" ht="39" customHeight="1" x14ac:dyDescent="0.2">
      <c r="A28" s="261" t="s">
        <v>281</v>
      </c>
      <c r="B28" s="262">
        <f>'[10]2'!C28</f>
        <v>1542</v>
      </c>
      <c r="C28" s="262">
        <f>[11]Шаблон!$S7</f>
        <v>251</v>
      </c>
      <c r="D28" s="267">
        <f t="shared" si="1"/>
        <v>16.277561608300907</v>
      </c>
      <c r="E28" s="118">
        <f t="shared" si="0"/>
        <v>-1291</v>
      </c>
      <c r="F28" s="263"/>
      <c r="H28" s="100"/>
    </row>
    <row r="29" spans="1:8" ht="35.25" customHeight="1" x14ac:dyDescent="0.2">
      <c r="A29" s="261" t="s">
        <v>282</v>
      </c>
      <c r="B29" s="262">
        <f>'[10]2'!C29</f>
        <v>110</v>
      </c>
      <c r="C29" s="262">
        <f>[11]Шаблон!$T7</f>
        <v>0</v>
      </c>
      <c r="D29" s="267">
        <f t="shared" si="1"/>
        <v>0</v>
      </c>
      <c r="E29" s="118">
        <f t="shared" si="0"/>
        <v>-110</v>
      </c>
      <c r="F29" s="263"/>
      <c r="H29" s="100"/>
    </row>
    <row r="30" spans="1:8" ht="22.5" customHeight="1" x14ac:dyDescent="0.2">
      <c r="A30" s="261" t="s">
        <v>283</v>
      </c>
      <c r="B30" s="262">
        <f>'[10]2'!C30</f>
        <v>2</v>
      </c>
      <c r="C30" s="262">
        <f>[11]Шаблон!$U7</f>
        <v>0</v>
      </c>
      <c r="D30" s="267">
        <f t="shared" si="1"/>
        <v>0</v>
      </c>
      <c r="E30" s="118">
        <f t="shared" si="0"/>
        <v>-2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8" sqref="B58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5" t="s">
        <v>381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3.25" customHeight="1" x14ac:dyDescent="0.3">
      <c r="B3" s="274" t="s">
        <v>235</v>
      </c>
    </row>
    <row r="4" spans="1:6" s="155" customFormat="1" ht="35.450000000000003" customHeight="1" x14ac:dyDescent="0.25">
      <c r="A4" s="289"/>
      <c r="B4" s="290" t="s">
        <v>110</v>
      </c>
      <c r="C4" s="291" t="s">
        <v>533</v>
      </c>
      <c r="D4" s="292" t="s">
        <v>537</v>
      </c>
    </row>
    <row r="5" spans="1:6" x14ac:dyDescent="0.25">
      <c r="A5" s="156">
        <v>1</v>
      </c>
      <c r="B5" s="157" t="s">
        <v>118</v>
      </c>
      <c r="C5" s="182">
        <v>1069</v>
      </c>
      <c r="D5" s="182">
        <v>738</v>
      </c>
      <c r="F5" s="178"/>
    </row>
    <row r="6" spans="1:6" x14ac:dyDescent="0.25">
      <c r="A6" s="156">
        <v>2</v>
      </c>
      <c r="B6" s="157" t="s">
        <v>121</v>
      </c>
      <c r="C6" s="182">
        <v>504</v>
      </c>
      <c r="D6" s="182">
        <v>326</v>
      </c>
      <c r="F6" s="178"/>
    </row>
    <row r="7" spans="1:6" x14ac:dyDescent="0.25">
      <c r="A7" s="156">
        <v>3</v>
      </c>
      <c r="B7" s="157" t="s">
        <v>125</v>
      </c>
      <c r="C7" s="182">
        <v>419</v>
      </c>
      <c r="D7" s="182">
        <v>272</v>
      </c>
      <c r="F7" s="178"/>
    </row>
    <row r="8" spans="1:6" s="160" customFormat="1" x14ac:dyDescent="0.25">
      <c r="A8" s="156">
        <v>4</v>
      </c>
      <c r="B8" s="157" t="s">
        <v>117</v>
      </c>
      <c r="C8" s="182">
        <v>414</v>
      </c>
      <c r="D8" s="182">
        <v>246</v>
      </c>
      <c r="F8" s="178"/>
    </row>
    <row r="9" spans="1:6" s="160" customFormat="1" x14ac:dyDescent="0.25">
      <c r="A9" s="156">
        <v>5</v>
      </c>
      <c r="B9" s="157" t="s">
        <v>120</v>
      </c>
      <c r="C9" s="182">
        <v>414</v>
      </c>
      <c r="D9" s="182">
        <v>268</v>
      </c>
      <c r="F9" s="178"/>
    </row>
    <row r="10" spans="1:6" s="160" customFormat="1" x14ac:dyDescent="0.25">
      <c r="A10" s="156">
        <v>6</v>
      </c>
      <c r="B10" s="157" t="s">
        <v>123</v>
      </c>
      <c r="C10" s="182">
        <v>398</v>
      </c>
      <c r="D10" s="182">
        <v>235</v>
      </c>
      <c r="F10" s="178"/>
    </row>
    <row r="11" spans="1:6" s="160" customFormat="1" x14ac:dyDescent="0.25">
      <c r="A11" s="156">
        <v>7</v>
      </c>
      <c r="B11" s="157" t="s">
        <v>565</v>
      </c>
      <c r="C11" s="182">
        <v>229</v>
      </c>
      <c r="D11" s="182">
        <v>149</v>
      </c>
      <c r="F11" s="178"/>
    </row>
    <row r="12" spans="1:6" s="160" customFormat="1" x14ac:dyDescent="0.25">
      <c r="A12" s="156">
        <v>8</v>
      </c>
      <c r="B12" s="157" t="s">
        <v>124</v>
      </c>
      <c r="C12" s="182">
        <v>221</v>
      </c>
      <c r="D12" s="182">
        <v>140</v>
      </c>
      <c r="F12" s="178"/>
    </row>
    <row r="13" spans="1:6" s="160" customFormat="1" ht="31.5" x14ac:dyDescent="0.25">
      <c r="A13" s="156">
        <v>9</v>
      </c>
      <c r="B13" s="157" t="s">
        <v>141</v>
      </c>
      <c r="C13" s="182">
        <v>218</v>
      </c>
      <c r="D13" s="182">
        <v>106</v>
      </c>
      <c r="F13" s="178"/>
    </row>
    <row r="14" spans="1:6" s="160" customFormat="1" x14ac:dyDescent="0.25">
      <c r="A14" s="156">
        <v>10</v>
      </c>
      <c r="B14" s="157" t="s">
        <v>133</v>
      </c>
      <c r="C14" s="182">
        <v>216</v>
      </c>
      <c r="D14" s="182">
        <v>128</v>
      </c>
      <c r="F14" s="178"/>
    </row>
    <row r="15" spans="1:6" s="160" customFormat="1" x14ac:dyDescent="0.25">
      <c r="A15" s="156">
        <v>11</v>
      </c>
      <c r="B15" s="157" t="s">
        <v>119</v>
      </c>
      <c r="C15" s="182">
        <v>184</v>
      </c>
      <c r="D15" s="182">
        <v>176</v>
      </c>
      <c r="F15" s="178"/>
    </row>
    <row r="16" spans="1:6" s="160" customFormat="1" x14ac:dyDescent="0.25">
      <c r="A16" s="156">
        <v>12</v>
      </c>
      <c r="B16" s="157" t="s">
        <v>566</v>
      </c>
      <c r="C16" s="182">
        <v>166</v>
      </c>
      <c r="D16" s="182">
        <v>123</v>
      </c>
      <c r="F16" s="178"/>
    </row>
    <row r="17" spans="1:6" s="160" customFormat="1" ht="18.75" customHeight="1" x14ac:dyDescent="0.25">
      <c r="A17" s="156">
        <v>13</v>
      </c>
      <c r="B17" s="157" t="s">
        <v>226</v>
      </c>
      <c r="C17" s="182">
        <v>141</v>
      </c>
      <c r="D17" s="182">
        <v>127</v>
      </c>
      <c r="F17" s="178"/>
    </row>
    <row r="18" spans="1:6" s="160" customFormat="1" x14ac:dyDescent="0.25">
      <c r="A18" s="156">
        <v>14</v>
      </c>
      <c r="B18" s="157" t="s">
        <v>165</v>
      </c>
      <c r="C18" s="182">
        <v>136</v>
      </c>
      <c r="D18" s="182">
        <v>61</v>
      </c>
      <c r="F18" s="178"/>
    </row>
    <row r="19" spans="1:6" s="160" customFormat="1" ht="18" customHeight="1" x14ac:dyDescent="0.25">
      <c r="A19" s="156">
        <v>15</v>
      </c>
      <c r="B19" s="157" t="s">
        <v>567</v>
      </c>
      <c r="C19" s="182">
        <v>132</v>
      </c>
      <c r="D19" s="182">
        <v>72</v>
      </c>
      <c r="F19" s="178"/>
    </row>
    <row r="20" spans="1:6" s="160" customFormat="1" x14ac:dyDescent="0.25">
      <c r="A20" s="156">
        <v>16</v>
      </c>
      <c r="B20" s="157" t="s">
        <v>192</v>
      </c>
      <c r="C20" s="182">
        <v>121</v>
      </c>
      <c r="D20" s="182">
        <v>50</v>
      </c>
      <c r="F20" s="178"/>
    </row>
    <row r="21" spans="1:6" s="160" customFormat="1" x14ac:dyDescent="0.25">
      <c r="A21" s="156">
        <v>17</v>
      </c>
      <c r="B21" s="157" t="s">
        <v>140</v>
      </c>
      <c r="C21" s="182">
        <v>111</v>
      </c>
      <c r="D21" s="182">
        <v>69</v>
      </c>
      <c r="F21" s="178"/>
    </row>
    <row r="22" spans="1:6" s="160" customFormat="1" ht="18" customHeight="1" x14ac:dyDescent="0.25">
      <c r="A22" s="156">
        <v>18</v>
      </c>
      <c r="B22" s="157" t="s">
        <v>142</v>
      </c>
      <c r="C22" s="182">
        <v>106</v>
      </c>
      <c r="D22" s="182">
        <v>66</v>
      </c>
      <c r="F22" s="178"/>
    </row>
    <row r="23" spans="1:6" s="160" customFormat="1" ht="16.5" customHeight="1" x14ac:dyDescent="0.25">
      <c r="A23" s="156">
        <v>19</v>
      </c>
      <c r="B23" s="157" t="s">
        <v>127</v>
      </c>
      <c r="C23" s="182">
        <v>95</v>
      </c>
      <c r="D23" s="182">
        <v>63</v>
      </c>
      <c r="F23" s="178"/>
    </row>
    <row r="24" spans="1:6" s="160" customFormat="1" x14ac:dyDescent="0.25">
      <c r="A24" s="156">
        <v>20</v>
      </c>
      <c r="B24" s="157" t="s">
        <v>146</v>
      </c>
      <c r="C24" s="182">
        <v>94</v>
      </c>
      <c r="D24" s="182">
        <v>61</v>
      </c>
      <c r="F24" s="178"/>
    </row>
    <row r="25" spans="1:6" s="160" customFormat="1" ht="15.75" customHeight="1" x14ac:dyDescent="0.25">
      <c r="A25" s="156">
        <v>21</v>
      </c>
      <c r="B25" s="157" t="s">
        <v>143</v>
      </c>
      <c r="C25" s="182">
        <v>90</v>
      </c>
      <c r="D25" s="182">
        <v>67</v>
      </c>
      <c r="F25" s="178"/>
    </row>
    <row r="26" spans="1:6" s="160" customFormat="1" ht="15" customHeight="1" x14ac:dyDescent="0.25">
      <c r="A26" s="156">
        <v>22</v>
      </c>
      <c r="B26" s="157" t="s">
        <v>148</v>
      </c>
      <c r="C26" s="182">
        <v>90</v>
      </c>
      <c r="D26" s="182">
        <v>61</v>
      </c>
      <c r="F26" s="178"/>
    </row>
    <row r="27" spans="1:6" s="160" customFormat="1" ht="18.75" customHeight="1" x14ac:dyDescent="0.25">
      <c r="A27" s="156">
        <v>23</v>
      </c>
      <c r="B27" s="157" t="s">
        <v>158</v>
      </c>
      <c r="C27" s="182">
        <v>88</v>
      </c>
      <c r="D27" s="182">
        <v>52</v>
      </c>
      <c r="F27" s="178"/>
    </row>
    <row r="28" spans="1:6" s="160" customFormat="1" ht="19.5" customHeight="1" x14ac:dyDescent="0.25">
      <c r="A28" s="156">
        <v>24</v>
      </c>
      <c r="B28" s="157" t="s">
        <v>134</v>
      </c>
      <c r="C28" s="182">
        <v>86</v>
      </c>
      <c r="D28" s="182">
        <v>61</v>
      </c>
      <c r="F28" s="178"/>
    </row>
    <row r="29" spans="1:6" s="160" customFormat="1" ht="15" customHeight="1" x14ac:dyDescent="0.25">
      <c r="A29" s="156">
        <v>25</v>
      </c>
      <c r="B29" s="157" t="s">
        <v>147</v>
      </c>
      <c r="C29" s="182">
        <v>84</v>
      </c>
      <c r="D29" s="182">
        <v>60</v>
      </c>
      <c r="F29" s="178"/>
    </row>
    <row r="30" spans="1:6" s="160" customFormat="1" x14ac:dyDescent="0.25">
      <c r="A30" s="156">
        <v>26</v>
      </c>
      <c r="B30" s="157" t="s">
        <v>149</v>
      </c>
      <c r="C30" s="182">
        <v>84</v>
      </c>
      <c r="D30" s="182">
        <v>62</v>
      </c>
      <c r="F30" s="178"/>
    </row>
    <row r="31" spans="1:6" s="160" customFormat="1" ht="21.75" customHeight="1" x14ac:dyDescent="0.25">
      <c r="A31" s="156">
        <v>27</v>
      </c>
      <c r="B31" s="157" t="s">
        <v>188</v>
      </c>
      <c r="C31" s="182">
        <v>81</v>
      </c>
      <c r="D31" s="182">
        <v>51</v>
      </c>
      <c r="F31" s="178"/>
    </row>
    <row r="32" spans="1:6" s="160" customFormat="1" ht="31.5" x14ac:dyDescent="0.25">
      <c r="A32" s="156">
        <v>28</v>
      </c>
      <c r="B32" s="157" t="s">
        <v>220</v>
      </c>
      <c r="C32" s="182">
        <v>78</v>
      </c>
      <c r="D32" s="182">
        <v>46</v>
      </c>
      <c r="F32" s="178"/>
    </row>
    <row r="33" spans="1:6" s="160" customFormat="1" ht="18.75" customHeight="1" x14ac:dyDescent="0.25">
      <c r="A33" s="156">
        <v>29</v>
      </c>
      <c r="B33" s="157" t="s">
        <v>132</v>
      </c>
      <c r="C33" s="182">
        <v>74</v>
      </c>
      <c r="D33" s="182">
        <v>48</v>
      </c>
      <c r="F33" s="178"/>
    </row>
    <row r="34" spans="1:6" s="160" customFormat="1" x14ac:dyDescent="0.25">
      <c r="A34" s="156">
        <v>30</v>
      </c>
      <c r="B34" s="157" t="s">
        <v>137</v>
      </c>
      <c r="C34" s="182">
        <v>72</v>
      </c>
      <c r="D34" s="182">
        <v>48</v>
      </c>
      <c r="F34" s="178"/>
    </row>
    <row r="35" spans="1:6" s="160" customFormat="1" x14ac:dyDescent="0.25">
      <c r="A35" s="156">
        <v>31</v>
      </c>
      <c r="B35" s="161" t="s">
        <v>160</v>
      </c>
      <c r="C35" s="182">
        <v>71</v>
      </c>
      <c r="D35" s="182">
        <v>46</v>
      </c>
      <c r="F35" s="178"/>
    </row>
    <row r="36" spans="1:6" s="160" customFormat="1" x14ac:dyDescent="0.25">
      <c r="A36" s="156">
        <v>32</v>
      </c>
      <c r="B36" s="157" t="s">
        <v>150</v>
      </c>
      <c r="C36" s="182">
        <v>69</v>
      </c>
      <c r="D36" s="182">
        <v>56</v>
      </c>
      <c r="F36" s="178"/>
    </row>
    <row r="37" spans="1:6" s="160" customFormat="1" x14ac:dyDescent="0.25">
      <c r="A37" s="156">
        <v>33</v>
      </c>
      <c r="B37" s="157" t="s">
        <v>186</v>
      </c>
      <c r="C37" s="182">
        <v>68</v>
      </c>
      <c r="D37" s="182">
        <v>48</v>
      </c>
      <c r="F37" s="178"/>
    </row>
    <row r="38" spans="1:6" s="160" customFormat="1" x14ac:dyDescent="0.25">
      <c r="A38" s="156">
        <v>34</v>
      </c>
      <c r="B38" s="157" t="s">
        <v>302</v>
      </c>
      <c r="C38" s="182">
        <v>66</v>
      </c>
      <c r="D38" s="182">
        <v>33</v>
      </c>
      <c r="F38" s="178"/>
    </row>
    <row r="39" spans="1:6" s="160" customFormat="1" x14ac:dyDescent="0.25">
      <c r="A39" s="156">
        <v>35</v>
      </c>
      <c r="B39" s="157" t="s">
        <v>152</v>
      </c>
      <c r="C39" s="182">
        <v>63</v>
      </c>
      <c r="D39" s="182">
        <v>42</v>
      </c>
      <c r="F39" s="178"/>
    </row>
    <row r="40" spans="1:6" s="160" customFormat="1" ht="31.5" x14ac:dyDescent="0.25">
      <c r="A40" s="156">
        <v>36</v>
      </c>
      <c r="B40" s="157" t="s">
        <v>190</v>
      </c>
      <c r="C40" s="182">
        <v>63</v>
      </c>
      <c r="D40" s="182">
        <v>24</v>
      </c>
      <c r="F40" s="178"/>
    </row>
    <row r="41" spans="1:6" x14ac:dyDescent="0.25">
      <c r="A41" s="156">
        <v>37</v>
      </c>
      <c r="B41" s="162" t="s">
        <v>172</v>
      </c>
      <c r="C41" s="163">
        <v>61</v>
      </c>
      <c r="D41" s="163">
        <v>30</v>
      </c>
      <c r="F41" s="178"/>
    </row>
    <row r="42" spans="1:6" x14ac:dyDescent="0.25">
      <c r="A42" s="156">
        <v>38</v>
      </c>
      <c r="B42" s="164" t="s">
        <v>187</v>
      </c>
      <c r="C42" s="163">
        <v>61</v>
      </c>
      <c r="D42" s="163">
        <v>39</v>
      </c>
      <c r="F42" s="178"/>
    </row>
    <row r="43" spans="1:6" ht="31.5" x14ac:dyDescent="0.25">
      <c r="A43" s="156">
        <v>39</v>
      </c>
      <c r="B43" s="157" t="s">
        <v>507</v>
      </c>
      <c r="C43" s="163">
        <v>58</v>
      </c>
      <c r="D43" s="163">
        <v>32</v>
      </c>
      <c r="F43" s="178"/>
    </row>
    <row r="44" spans="1:6" x14ac:dyDescent="0.25">
      <c r="A44" s="156">
        <v>40</v>
      </c>
      <c r="B44" s="157" t="s">
        <v>219</v>
      </c>
      <c r="C44" s="163">
        <v>57</v>
      </c>
      <c r="D44" s="163">
        <v>36</v>
      </c>
      <c r="F44" s="178"/>
    </row>
    <row r="45" spans="1:6" x14ac:dyDescent="0.25">
      <c r="A45" s="156">
        <v>41</v>
      </c>
      <c r="B45" s="157" t="s">
        <v>217</v>
      </c>
      <c r="C45" s="163">
        <v>56</v>
      </c>
      <c r="D45" s="163">
        <v>27</v>
      </c>
      <c r="F45" s="178"/>
    </row>
    <row r="46" spans="1:6" x14ac:dyDescent="0.25">
      <c r="A46" s="156">
        <v>42</v>
      </c>
      <c r="B46" s="157" t="s">
        <v>203</v>
      </c>
      <c r="C46" s="163">
        <v>55</v>
      </c>
      <c r="D46" s="163">
        <v>31</v>
      </c>
      <c r="F46" s="178"/>
    </row>
    <row r="47" spans="1:6" x14ac:dyDescent="0.25">
      <c r="A47" s="156">
        <v>43</v>
      </c>
      <c r="B47" s="165" t="s">
        <v>126</v>
      </c>
      <c r="C47" s="163">
        <v>54</v>
      </c>
      <c r="D47" s="163">
        <v>35</v>
      </c>
      <c r="F47" s="178"/>
    </row>
    <row r="48" spans="1:6" x14ac:dyDescent="0.25">
      <c r="A48" s="156">
        <v>44</v>
      </c>
      <c r="B48" s="165" t="s">
        <v>157</v>
      </c>
      <c r="C48" s="163">
        <v>54</v>
      </c>
      <c r="D48" s="163">
        <v>35</v>
      </c>
      <c r="F48" s="178"/>
    </row>
    <row r="49" spans="1:6" x14ac:dyDescent="0.25">
      <c r="A49" s="156">
        <v>45</v>
      </c>
      <c r="B49" s="165" t="s">
        <v>201</v>
      </c>
      <c r="C49" s="163">
        <v>53</v>
      </c>
      <c r="D49" s="163">
        <v>24</v>
      </c>
      <c r="F49" s="178"/>
    </row>
    <row r="50" spans="1:6" x14ac:dyDescent="0.25">
      <c r="A50" s="156">
        <v>46</v>
      </c>
      <c r="B50" s="165" t="s">
        <v>299</v>
      </c>
      <c r="C50" s="163">
        <v>53</v>
      </c>
      <c r="D50" s="163">
        <v>20</v>
      </c>
      <c r="F50" s="178"/>
    </row>
    <row r="51" spans="1:6" ht="31.5" x14ac:dyDescent="0.25">
      <c r="A51" s="156">
        <v>47</v>
      </c>
      <c r="B51" s="165" t="s">
        <v>297</v>
      </c>
      <c r="C51" s="163">
        <v>52</v>
      </c>
      <c r="D51" s="163">
        <v>28</v>
      </c>
      <c r="F51" s="178"/>
    </row>
    <row r="52" spans="1:6" x14ac:dyDescent="0.25">
      <c r="A52" s="156">
        <v>48</v>
      </c>
      <c r="B52" s="165" t="s">
        <v>122</v>
      </c>
      <c r="C52" s="163">
        <v>49</v>
      </c>
      <c r="D52" s="163">
        <v>43</v>
      </c>
      <c r="F52" s="178"/>
    </row>
    <row r="53" spans="1:6" x14ac:dyDescent="0.25">
      <c r="A53" s="156">
        <v>49</v>
      </c>
      <c r="B53" s="165" t="s">
        <v>194</v>
      </c>
      <c r="C53" s="163">
        <v>48</v>
      </c>
      <c r="D53" s="163">
        <v>38</v>
      </c>
      <c r="F53" s="178"/>
    </row>
    <row r="54" spans="1:6" x14ac:dyDescent="0.25">
      <c r="A54" s="156">
        <v>50</v>
      </c>
      <c r="B54" s="164" t="s">
        <v>204</v>
      </c>
      <c r="C54" s="163">
        <v>45</v>
      </c>
      <c r="D54" s="163">
        <v>32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8" sqref="E8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382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8.75" x14ac:dyDescent="0.3">
      <c r="A3" s="274" t="s">
        <v>235</v>
      </c>
    </row>
    <row r="4" spans="1:9" s="155" customFormat="1" ht="35.450000000000003" customHeight="1" x14ac:dyDescent="0.25">
      <c r="A4" s="290" t="s">
        <v>110</v>
      </c>
      <c r="B4" s="384" t="s">
        <v>533</v>
      </c>
      <c r="C4" s="385" t="s">
        <v>537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165</v>
      </c>
      <c r="B6" s="218">
        <v>136</v>
      </c>
      <c r="C6" s="218">
        <v>61</v>
      </c>
      <c r="D6" s="221"/>
      <c r="I6" s="173"/>
    </row>
    <row r="7" spans="1:9" ht="18.75" customHeight="1" x14ac:dyDescent="0.2">
      <c r="A7" s="175" t="s">
        <v>142</v>
      </c>
      <c r="B7" s="182">
        <v>106</v>
      </c>
      <c r="C7" s="182">
        <v>66</v>
      </c>
    </row>
    <row r="8" spans="1:9" ht="18.75" customHeight="1" x14ac:dyDescent="0.2">
      <c r="A8" s="175" t="s">
        <v>172</v>
      </c>
      <c r="B8" s="182">
        <v>61</v>
      </c>
      <c r="C8" s="182">
        <v>30</v>
      </c>
      <c r="D8" s="221"/>
    </row>
    <row r="9" spans="1:9" ht="18.75" customHeight="1" x14ac:dyDescent="0.2">
      <c r="A9" s="175" t="s">
        <v>217</v>
      </c>
      <c r="B9" s="182">
        <v>56</v>
      </c>
      <c r="C9" s="182">
        <v>27</v>
      </c>
    </row>
    <row r="10" spans="1:9" ht="31.5" x14ac:dyDescent="0.2">
      <c r="A10" s="175" t="s">
        <v>170</v>
      </c>
      <c r="B10" s="182">
        <v>40</v>
      </c>
      <c r="C10" s="182">
        <v>21</v>
      </c>
      <c r="D10" s="221"/>
    </row>
    <row r="11" spans="1:9" ht="21" customHeight="1" x14ac:dyDescent="0.2">
      <c r="A11" s="175" t="s">
        <v>169</v>
      </c>
      <c r="B11" s="182">
        <v>34</v>
      </c>
      <c r="C11" s="182">
        <v>14</v>
      </c>
    </row>
    <row r="12" spans="1:9" ht="21" customHeight="1" x14ac:dyDescent="0.2">
      <c r="A12" s="175" t="s">
        <v>168</v>
      </c>
      <c r="B12" s="182">
        <v>34</v>
      </c>
      <c r="C12" s="182">
        <v>17</v>
      </c>
      <c r="D12" s="221"/>
    </row>
    <row r="13" spans="1:9" ht="20.25" customHeight="1" x14ac:dyDescent="0.2">
      <c r="A13" s="176" t="s">
        <v>166</v>
      </c>
      <c r="B13" s="182">
        <v>32</v>
      </c>
      <c r="C13" s="182">
        <v>22</v>
      </c>
    </row>
    <row r="14" spans="1:9" ht="30" customHeight="1" x14ac:dyDescent="0.2">
      <c r="A14" s="176" t="s">
        <v>311</v>
      </c>
      <c r="B14" s="182">
        <v>30</v>
      </c>
      <c r="C14" s="182">
        <v>12</v>
      </c>
      <c r="D14" s="221"/>
    </row>
    <row r="15" spans="1:9" ht="15.75" x14ac:dyDescent="0.2">
      <c r="A15" s="176" t="s">
        <v>383</v>
      </c>
      <c r="B15" s="182">
        <v>26</v>
      </c>
      <c r="C15" s="182">
        <v>17</v>
      </c>
    </row>
    <row r="16" spans="1:9" ht="18.75" customHeight="1" x14ac:dyDescent="0.2">
      <c r="A16" s="176" t="s">
        <v>573</v>
      </c>
      <c r="B16" s="182">
        <v>26</v>
      </c>
      <c r="C16" s="182">
        <v>17</v>
      </c>
      <c r="D16" s="221"/>
    </row>
    <row r="17" spans="1:4" ht="18.75" customHeight="1" x14ac:dyDescent="0.2">
      <c r="A17" s="174" t="s">
        <v>300</v>
      </c>
      <c r="B17" s="182">
        <v>24</v>
      </c>
      <c r="C17" s="182">
        <v>4</v>
      </c>
    </row>
    <row r="18" spans="1:4" ht="15.75" customHeight="1" x14ac:dyDescent="0.2">
      <c r="A18" s="175" t="s">
        <v>417</v>
      </c>
      <c r="B18" s="182">
        <v>22</v>
      </c>
      <c r="C18" s="182">
        <v>9</v>
      </c>
      <c r="D18" s="221"/>
    </row>
    <row r="19" spans="1:4" ht="18.75" customHeight="1" x14ac:dyDescent="0.2">
      <c r="A19" s="175" t="s">
        <v>519</v>
      </c>
      <c r="B19" s="182">
        <v>22</v>
      </c>
      <c r="C19" s="182">
        <v>10</v>
      </c>
    </row>
    <row r="20" spans="1:4" ht="20.25" customHeight="1" x14ac:dyDescent="0.2">
      <c r="A20" s="175" t="s">
        <v>568</v>
      </c>
      <c r="B20" s="182">
        <v>21</v>
      </c>
      <c r="C20" s="182">
        <v>9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218</v>
      </c>
      <c r="C22" s="182">
        <v>106</v>
      </c>
      <c r="D22" s="221"/>
    </row>
    <row r="23" spans="1:4" ht="21" customHeight="1" x14ac:dyDescent="0.2">
      <c r="A23" s="175" t="s">
        <v>158</v>
      </c>
      <c r="B23" s="182">
        <v>88</v>
      </c>
      <c r="C23" s="182">
        <v>52</v>
      </c>
    </row>
    <row r="24" spans="1:4" ht="21.75" customHeight="1" x14ac:dyDescent="0.2">
      <c r="A24" s="175" t="s">
        <v>134</v>
      </c>
      <c r="B24" s="182">
        <v>86</v>
      </c>
      <c r="C24" s="182">
        <v>61</v>
      </c>
      <c r="D24" s="221"/>
    </row>
    <row r="25" spans="1:4" ht="15.75" x14ac:dyDescent="0.2">
      <c r="A25" s="175" t="s">
        <v>302</v>
      </c>
      <c r="B25" s="182">
        <v>66</v>
      </c>
      <c r="C25" s="182">
        <v>33</v>
      </c>
    </row>
    <row r="26" spans="1:4" ht="15.75" x14ac:dyDescent="0.2">
      <c r="A26" s="175" t="s">
        <v>468</v>
      </c>
      <c r="B26" s="182">
        <v>42</v>
      </c>
      <c r="C26" s="182">
        <v>34</v>
      </c>
      <c r="D26" s="221"/>
    </row>
    <row r="27" spans="1:4" ht="15.75" x14ac:dyDescent="0.2">
      <c r="A27" s="175" t="s">
        <v>469</v>
      </c>
      <c r="B27" s="182">
        <v>38</v>
      </c>
      <c r="C27" s="182">
        <v>24</v>
      </c>
    </row>
    <row r="28" spans="1:4" ht="31.5" x14ac:dyDescent="0.2">
      <c r="A28" s="175" t="s">
        <v>176</v>
      </c>
      <c r="B28" s="182">
        <v>31</v>
      </c>
      <c r="C28" s="182">
        <v>25</v>
      </c>
      <c r="D28" s="221"/>
    </row>
    <row r="29" spans="1:4" ht="15.75" x14ac:dyDescent="0.2">
      <c r="A29" s="175" t="s">
        <v>178</v>
      </c>
      <c r="B29" s="182">
        <v>30</v>
      </c>
      <c r="C29" s="182">
        <v>11</v>
      </c>
    </row>
    <row r="30" spans="1:4" ht="15.75" x14ac:dyDescent="0.2">
      <c r="A30" s="175" t="s">
        <v>303</v>
      </c>
      <c r="B30" s="182">
        <v>22</v>
      </c>
      <c r="C30" s="182">
        <v>6</v>
      </c>
      <c r="D30" s="221"/>
    </row>
    <row r="31" spans="1:4" ht="15.75" x14ac:dyDescent="0.2">
      <c r="A31" s="175" t="s">
        <v>218</v>
      </c>
      <c r="B31" s="182">
        <v>21</v>
      </c>
      <c r="C31" s="182">
        <v>12</v>
      </c>
    </row>
    <row r="32" spans="1:4" ht="15.75" x14ac:dyDescent="0.2">
      <c r="A32" s="175" t="s">
        <v>161</v>
      </c>
      <c r="B32" s="182">
        <v>21</v>
      </c>
      <c r="C32" s="182">
        <v>11</v>
      </c>
      <c r="D32" s="221"/>
    </row>
    <row r="33" spans="1:4" ht="15.75" x14ac:dyDescent="0.2">
      <c r="A33" s="175" t="s">
        <v>174</v>
      </c>
      <c r="B33" s="182">
        <v>21</v>
      </c>
      <c r="C33" s="182">
        <v>10</v>
      </c>
    </row>
    <row r="34" spans="1:4" ht="15.75" x14ac:dyDescent="0.2">
      <c r="A34" s="175" t="s">
        <v>224</v>
      </c>
      <c r="B34" s="182">
        <v>21</v>
      </c>
      <c r="C34" s="182">
        <v>8</v>
      </c>
      <c r="D34" s="221"/>
    </row>
    <row r="35" spans="1:4" ht="15.75" x14ac:dyDescent="0.2">
      <c r="A35" s="175" t="s">
        <v>441</v>
      </c>
      <c r="B35" s="182">
        <v>20</v>
      </c>
      <c r="C35" s="182">
        <v>10</v>
      </c>
    </row>
    <row r="36" spans="1:4" ht="31.5" x14ac:dyDescent="0.2">
      <c r="A36" s="175" t="s">
        <v>173</v>
      </c>
      <c r="B36" s="182">
        <v>17</v>
      </c>
      <c r="C36" s="182">
        <v>8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16.5" customHeight="1" x14ac:dyDescent="0.2">
      <c r="A38" s="176" t="s">
        <v>123</v>
      </c>
      <c r="B38" s="182">
        <v>398</v>
      </c>
      <c r="C38" s="182">
        <v>235</v>
      </c>
      <c r="D38" s="221"/>
    </row>
    <row r="39" spans="1:4" ht="19.5" customHeight="1" x14ac:dyDescent="0.2">
      <c r="A39" s="176" t="s">
        <v>133</v>
      </c>
      <c r="B39" s="182">
        <v>216</v>
      </c>
      <c r="C39" s="182">
        <v>128</v>
      </c>
    </row>
    <row r="40" spans="1:4" ht="21.75" customHeight="1" x14ac:dyDescent="0.2">
      <c r="A40" s="176" t="s">
        <v>567</v>
      </c>
      <c r="B40" s="182">
        <v>132</v>
      </c>
      <c r="C40" s="182">
        <v>72</v>
      </c>
      <c r="D40" s="221"/>
    </row>
    <row r="41" spans="1:4" ht="21.75" customHeight="1" x14ac:dyDescent="0.2">
      <c r="A41" s="176" t="s">
        <v>147</v>
      </c>
      <c r="B41" s="182">
        <v>84</v>
      </c>
      <c r="C41" s="182">
        <v>60</v>
      </c>
    </row>
    <row r="42" spans="1:4" ht="21.75" customHeight="1" x14ac:dyDescent="0.2">
      <c r="A42" s="176" t="s">
        <v>299</v>
      </c>
      <c r="B42" s="182">
        <v>53</v>
      </c>
      <c r="C42" s="182">
        <v>20</v>
      </c>
      <c r="D42" s="221"/>
    </row>
    <row r="43" spans="1:4" ht="21.75" customHeight="1" x14ac:dyDescent="0.2">
      <c r="A43" s="176" t="s">
        <v>225</v>
      </c>
      <c r="B43" s="182">
        <v>39</v>
      </c>
      <c r="C43" s="182">
        <v>23</v>
      </c>
    </row>
    <row r="44" spans="1:4" ht="21.75" customHeight="1" x14ac:dyDescent="0.2">
      <c r="A44" s="176" t="s">
        <v>182</v>
      </c>
      <c r="B44" s="182">
        <v>38</v>
      </c>
      <c r="C44" s="182">
        <v>20</v>
      </c>
      <c r="D44" s="221"/>
    </row>
    <row r="45" spans="1:4" ht="21.75" customHeight="1" x14ac:dyDescent="0.2">
      <c r="A45" s="176" t="s">
        <v>183</v>
      </c>
      <c r="B45" s="182">
        <v>37</v>
      </c>
      <c r="C45" s="182">
        <v>28</v>
      </c>
    </row>
    <row r="46" spans="1:4" ht="21.75" customHeight="1" x14ac:dyDescent="0.2">
      <c r="A46" s="176" t="s">
        <v>181</v>
      </c>
      <c r="B46" s="182">
        <v>29</v>
      </c>
      <c r="C46" s="182">
        <v>18</v>
      </c>
      <c r="D46" s="221"/>
    </row>
    <row r="47" spans="1:4" ht="21.75" customHeight="1" x14ac:dyDescent="0.2">
      <c r="A47" s="176" t="s">
        <v>384</v>
      </c>
      <c r="B47" s="182">
        <v>27</v>
      </c>
      <c r="C47" s="182">
        <v>16</v>
      </c>
    </row>
    <row r="48" spans="1:4" ht="21.75" customHeight="1" x14ac:dyDescent="0.2">
      <c r="A48" s="176" t="s">
        <v>394</v>
      </c>
      <c r="B48" s="182">
        <v>25</v>
      </c>
      <c r="C48" s="182">
        <v>15</v>
      </c>
      <c r="D48" s="221"/>
    </row>
    <row r="49" spans="1:4" ht="21.75" customHeight="1" x14ac:dyDescent="0.2">
      <c r="A49" s="176" t="s">
        <v>292</v>
      </c>
      <c r="B49" s="182">
        <v>24</v>
      </c>
      <c r="C49" s="182">
        <v>18</v>
      </c>
    </row>
    <row r="50" spans="1:4" ht="20.25" customHeight="1" x14ac:dyDescent="0.2">
      <c r="A50" s="176" t="s">
        <v>511</v>
      </c>
      <c r="B50" s="182">
        <v>19</v>
      </c>
      <c r="C50" s="182">
        <v>12</v>
      </c>
      <c r="D50" s="221"/>
    </row>
    <row r="51" spans="1:4" ht="20.25" customHeight="1" x14ac:dyDescent="0.2">
      <c r="A51" s="176" t="s">
        <v>478</v>
      </c>
      <c r="B51" s="182">
        <v>15</v>
      </c>
      <c r="C51" s="182">
        <v>7</v>
      </c>
    </row>
    <row r="52" spans="1:4" ht="30" customHeight="1" x14ac:dyDescent="0.2">
      <c r="A52" s="176" t="s">
        <v>569</v>
      </c>
      <c r="B52" s="182">
        <v>14</v>
      </c>
      <c r="C52" s="182">
        <v>8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566</v>
      </c>
      <c r="B54" s="218">
        <v>166</v>
      </c>
      <c r="C54" s="218">
        <v>123</v>
      </c>
      <c r="D54" s="221"/>
    </row>
    <row r="55" spans="1:4" ht="21.75" customHeight="1" x14ac:dyDescent="0.2">
      <c r="A55" s="175" t="s">
        <v>140</v>
      </c>
      <c r="B55" s="182">
        <v>111</v>
      </c>
      <c r="C55" s="182">
        <v>69</v>
      </c>
    </row>
    <row r="56" spans="1:4" ht="21.75" customHeight="1" x14ac:dyDescent="0.2">
      <c r="A56" s="175" t="s">
        <v>148</v>
      </c>
      <c r="B56" s="182">
        <v>90</v>
      </c>
      <c r="C56" s="182">
        <v>61</v>
      </c>
      <c r="D56" s="221"/>
    </row>
    <row r="57" spans="1:4" ht="17.25" customHeight="1" x14ac:dyDescent="0.2">
      <c r="A57" s="175" t="s">
        <v>188</v>
      </c>
      <c r="B57" s="177">
        <v>81</v>
      </c>
      <c r="C57" s="177">
        <v>51</v>
      </c>
    </row>
    <row r="58" spans="1:4" ht="24.75" customHeight="1" x14ac:dyDescent="0.2">
      <c r="A58" s="175" t="s">
        <v>186</v>
      </c>
      <c r="B58" s="182">
        <v>68</v>
      </c>
      <c r="C58" s="182">
        <v>48</v>
      </c>
      <c r="D58" s="221"/>
    </row>
    <row r="59" spans="1:4" ht="30.75" customHeight="1" x14ac:dyDescent="0.2">
      <c r="A59" s="175" t="s">
        <v>190</v>
      </c>
      <c r="B59" s="182">
        <v>63</v>
      </c>
      <c r="C59" s="182">
        <v>24</v>
      </c>
    </row>
    <row r="60" spans="1:4" ht="24" customHeight="1" x14ac:dyDescent="0.2">
      <c r="A60" s="175" t="s">
        <v>187</v>
      </c>
      <c r="B60" s="182">
        <v>61</v>
      </c>
      <c r="C60" s="182">
        <v>39</v>
      </c>
      <c r="D60" s="221"/>
    </row>
    <row r="61" spans="1:4" ht="18.75" customHeight="1" x14ac:dyDescent="0.2">
      <c r="A61" s="175" t="s">
        <v>219</v>
      </c>
      <c r="B61" s="182">
        <v>57</v>
      </c>
      <c r="C61" s="182">
        <v>36</v>
      </c>
    </row>
    <row r="62" spans="1:4" ht="30.75" customHeight="1" x14ac:dyDescent="0.2">
      <c r="A62" s="175" t="s">
        <v>297</v>
      </c>
      <c r="B62" s="182">
        <v>52</v>
      </c>
      <c r="C62" s="182">
        <v>28</v>
      </c>
      <c r="D62" s="221"/>
    </row>
    <row r="63" spans="1:4" ht="17.25" customHeight="1" x14ac:dyDescent="0.2">
      <c r="A63" s="175" t="s">
        <v>313</v>
      </c>
      <c r="B63" s="182">
        <v>42</v>
      </c>
      <c r="C63" s="182">
        <v>36</v>
      </c>
    </row>
    <row r="64" spans="1:4" ht="21.75" customHeight="1" x14ac:dyDescent="0.2">
      <c r="A64" s="175" t="s">
        <v>185</v>
      </c>
      <c r="B64" s="182">
        <v>28</v>
      </c>
      <c r="C64" s="182">
        <v>17</v>
      </c>
      <c r="D64" s="221"/>
    </row>
    <row r="65" spans="1:5" ht="22.5" customHeight="1" x14ac:dyDescent="0.2">
      <c r="A65" s="175" t="s">
        <v>189</v>
      </c>
      <c r="B65" s="182">
        <v>28</v>
      </c>
      <c r="C65" s="182">
        <v>13</v>
      </c>
    </row>
    <row r="66" spans="1:5" ht="30.75" customHeight="1" x14ac:dyDescent="0.2">
      <c r="A66" s="175" t="s">
        <v>437</v>
      </c>
      <c r="B66" s="182">
        <v>22</v>
      </c>
      <c r="C66" s="182">
        <v>10</v>
      </c>
      <c r="D66" s="221"/>
    </row>
    <row r="67" spans="1:5" ht="21.75" customHeight="1" x14ac:dyDescent="0.2">
      <c r="A67" s="175" t="s">
        <v>475</v>
      </c>
      <c r="B67" s="182">
        <v>15</v>
      </c>
      <c r="C67" s="182">
        <v>8</v>
      </c>
    </row>
    <row r="68" spans="1:5" ht="18.75" customHeight="1" x14ac:dyDescent="0.2">
      <c r="A68" s="175" t="s">
        <v>191</v>
      </c>
      <c r="B68" s="182">
        <v>15</v>
      </c>
      <c r="C68" s="182">
        <v>7</v>
      </c>
      <c r="D68" s="221"/>
      <c r="E68" s="221"/>
    </row>
    <row r="69" spans="1:5" ht="38.450000000000003" customHeight="1" x14ac:dyDescent="0.2">
      <c r="A69" s="453" t="s">
        <v>59</v>
      </c>
      <c r="B69" s="453"/>
      <c r="C69" s="453"/>
    </row>
    <row r="70" spans="1:5" ht="15.75" x14ac:dyDescent="0.2">
      <c r="A70" s="175" t="s">
        <v>118</v>
      </c>
      <c r="B70" s="182">
        <v>1069</v>
      </c>
      <c r="C70" s="182">
        <v>738</v>
      </c>
      <c r="D70" s="221"/>
    </row>
    <row r="71" spans="1:5" ht="15.75" x14ac:dyDescent="0.2">
      <c r="A71" s="175" t="s">
        <v>125</v>
      </c>
      <c r="B71" s="182">
        <v>419</v>
      </c>
      <c r="C71" s="182">
        <v>272</v>
      </c>
    </row>
    <row r="72" spans="1:5" ht="15.75" x14ac:dyDescent="0.2">
      <c r="A72" s="175" t="s">
        <v>120</v>
      </c>
      <c r="B72" s="182">
        <v>414</v>
      </c>
      <c r="C72" s="182">
        <v>268</v>
      </c>
      <c r="D72" s="221"/>
    </row>
    <row r="73" spans="1:5" ht="15.75" x14ac:dyDescent="0.2">
      <c r="A73" s="175" t="s">
        <v>574</v>
      </c>
      <c r="B73" s="182">
        <v>229</v>
      </c>
      <c r="C73" s="182">
        <v>149</v>
      </c>
    </row>
    <row r="74" spans="1:5" ht="15.75" x14ac:dyDescent="0.2">
      <c r="A74" s="175" t="s">
        <v>124</v>
      </c>
      <c r="B74" s="182">
        <v>221</v>
      </c>
      <c r="C74" s="182">
        <v>140</v>
      </c>
      <c r="D74" s="221"/>
    </row>
    <row r="75" spans="1:5" ht="15.75" x14ac:dyDescent="0.2">
      <c r="A75" s="175" t="s">
        <v>192</v>
      </c>
      <c r="B75" s="182">
        <v>121</v>
      </c>
      <c r="C75" s="182">
        <v>50</v>
      </c>
    </row>
    <row r="76" spans="1:5" ht="15.75" x14ac:dyDescent="0.2">
      <c r="A76" s="175" t="s">
        <v>146</v>
      </c>
      <c r="B76" s="182">
        <v>94</v>
      </c>
      <c r="C76" s="182">
        <v>61</v>
      </c>
      <c r="D76" s="221"/>
    </row>
    <row r="77" spans="1:5" ht="31.5" x14ac:dyDescent="0.2">
      <c r="A77" s="175" t="s">
        <v>507</v>
      </c>
      <c r="B77" s="182">
        <v>58</v>
      </c>
      <c r="C77" s="182">
        <v>32</v>
      </c>
    </row>
    <row r="78" spans="1:5" ht="15.75" x14ac:dyDescent="0.2">
      <c r="A78" s="175" t="s">
        <v>126</v>
      </c>
      <c r="B78" s="182">
        <v>54</v>
      </c>
      <c r="C78" s="182">
        <v>35</v>
      </c>
      <c r="D78" s="221"/>
    </row>
    <row r="79" spans="1:5" ht="15.75" x14ac:dyDescent="0.2">
      <c r="A79" s="175" t="s">
        <v>194</v>
      </c>
      <c r="B79" s="182">
        <v>48</v>
      </c>
      <c r="C79" s="182">
        <v>38</v>
      </c>
    </row>
    <row r="80" spans="1:5" ht="15.75" x14ac:dyDescent="0.2">
      <c r="A80" s="175" t="s">
        <v>153</v>
      </c>
      <c r="B80" s="182">
        <v>41</v>
      </c>
      <c r="C80" s="182">
        <v>28</v>
      </c>
      <c r="D80" s="221"/>
    </row>
    <row r="81" spans="1:4" ht="15.75" x14ac:dyDescent="0.2">
      <c r="A81" s="175" t="s">
        <v>193</v>
      </c>
      <c r="B81" s="182">
        <v>40</v>
      </c>
      <c r="C81" s="182">
        <v>21</v>
      </c>
    </row>
    <row r="82" spans="1:4" ht="15.75" x14ac:dyDescent="0.2">
      <c r="A82" s="175" t="s">
        <v>144</v>
      </c>
      <c r="B82" s="182">
        <v>35</v>
      </c>
      <c r="C82" s="182">
        <v>27</v>
      </c>
      <c r="D82" s="221"/>
    </row>
    <row r="83" spans="1:4" ht="15.75" x14ac:dyDescent="0.2">
      <c r="A83" s="175" t="s">
        <v>422</v>
      </c>
      <c r="B83" s="182">
        <v>16</v>
      </c>
      <c r="C83" s="182">
        <v>10</v>
      </c>
    </row>
    <row r="84" spans="1:4" ht="15.75" x14ac:dyDescent="0.2">
      <c r="A84" s="175" t="s">
        <v>479</v>
      </c>
      <c r="B84" s="182">
        <v>14</v>
      </c>
      <c r="C84" s="182">
        <v>4</v>
      </c>
      <c r="D84" s="221"/>
    </row>
    <row r="85" spans="1:4" ht="38.450000000000003" customHeight="1" x14ac:dyDescent="0.2">
      <c r="A85" s="453" t="s">
        <v>195</v>
      </c>
      <c r="B85" s="453"/>
      <c r="C85" s="453"/>
    </row>
    <row r="86" spans="1:4" ht="32.25" customHeight="1" x14ac:dyDescent="0.2">
      <c r="A86" s="175" t="s">
        <v>220</v>
      </c>
      <c r="B86" s="182">
        <v>78</v>
      </c>
      <c r="C86" s="182">
        <v>46</v>
      </c>
      <c r="D86" s="221"/>
    </row>
    <row r="87" spans="1:4" ht="14.25" customHeight="1" x14ac:dyDescent="0.2">
      <c r="A87" s="175" t="s">
        <v>203</v>
      </c>
      <c r="B87" s="182">
        <v>55</v>
      </c>
      <c r="C87" s="182">
        <v>31</v>
      </c>
    </row>
    <row r="88" spans="1:4" ht="20.25" customHeight="1" x14ac:dyDescent="0.2">
      <c r="A88" s="175" t="s">
        <v>201</v>
      </c>
      <c r="B88" s="182">
        <v>53</v>
      </c>
      <c r="C88" s="182">
        <v>24</v>
      </c>
      <c r="D88" s="221"/>
    </row>
    <row r="89" spans="1:4" ht="18.75" customHeight="1" x14ac:dyDescent="0.2">
      <c r="A89" s="175" t="s">
        <v>204</v>
      </c>
      <c r="B89" s="182">
        <v>45</v>
      </c>
      <c r="C89" s="182">
        <v>32</v>
      </c>
    </row>
    <row r="90" spans="1:4" ht="13.5" customHeight="1" x14ac:dyDescent="0.2">
      <c r="A90" s="175" t="s">
        <v>197</v>
      </c>
      <c r="B90" s="182">
        <v>22</v>
      </c>
      <c r="C90" s="182">
        <v>13</v>
      </c>
      <c r="D90" s="221"/>
    </row>
    <row r="91" spans="1:4" ht="36.75" customHeight="1" x14ac:dyDescent="0.2">
      <c r="A91" s="175" t="s">
        <v>135</v>
      </c>
      <c r="B91" s="182">
        <v>21</v>
      </c>
      <c r="C91" s="182">
        <v>15</v>
      </c>
    </row>
    <row r="92" spans="1:4" ht="20.25" customHeight="1" x14ac:dyDescent="0.2">
      <c r="A92" s="175" t="s">
        <v>196</v>
      </c>
      <c r="B92" s="182">
        <v>16</v>
      </c>
      <c r="C92" s="182">
        <v>7</v>
      </c>
      <c r="D92" s="221"/>
    </row>
    <row r="93" spans="1:4" ht="20.25" customHeight="1" x14ac:dyDescent="0.2">
      <c r="A93" s="175" t="s">
        <v>199</v>
      </c>
      <c r="B93" s="182">
        <v>16</v>
      </c>
      <c r="C93" s="182">
        <v>10</v>
      </c>
    </row>
    <row r="94" spans="1:4" ht="20.25" customHeight="1" x14ac:dyDescent="0.2">
      <c r="A94" s="175" t="s">
        <v>200</v>
      </c>
      <c r="B94" s="182">
        <v>12</v>
      </c>
      <c r="C94" s="182">
        <v>7</v>
      </c>
      <c r="D94" s="221"/>
    </row>
    <row r="95" spans="1:4" ht="20.25" customHeight="1" x14ac:dyDescent="0.2">
      <c r="A95" s="175" t="s">
        <v>295</v>
      </c>
      <c r="B95" s="182">
        <v>11</v>
      </c>
      <c r="C95" s="182">
        <v>7</v>
      </c>
    </row>
    <row r="96" spans="1:4" ht="17.25" customHeight="1" x14ac:dyDescent="0.2">
      <c r="A96" s="175" t="s">
        <v>202</v>
      </c>
      <c r="B96" s="182">
        <v>10</v>
      </c>
      <c r="C96" s="182">
        <v>4</v>
      </c>
      <c r="D96" s="221"/>
    </row>
    <row r="97" spans="1:4" ht="31.5" x14ac:dyDescent="0.2">
      <c r="A97" s="175" t="s">
        <v>395</v>
      </c>
      <c r="B97" s="182">
        <v>7</v>
      </c>
      <c r="C97" s="182">
        <v>2</v>
      </c>
    </row>
    <row r="98" spans="1:4" ht="33.75" customHeight="1" x14ac:dyDescent="0.2">
      <c r="A98" s="175" t="s">
        <v>504</v>
      </c>
      <c r="B98" s="182">
        <v>3</v>
      </c>
      <c r="C98" s="182">
        <v>3</v>
      </c>
      <c r="D98" s="221"/>
    </row>
    <row r="99" spans="1:4" ht="27" customHeight="1" x14ac:dyDescent="0.2">
      <c r="A99" s="175" t="s">
        <v>424</v>
      </c>
      <c r="B99" s="182">
        <v>3</v>
      </c>
      <c r="C99" s="182">
        <v>2</v>
      </c>
    </row>
    <row r="100" spans="1:4" ht="30" customHeight="1" x14ac:dyDescent="0.2">
      <c r="A100" s="175" t="s">
        <v>458</v>
      </c>
      <c r="B100" s="182">
        <v>2</v>
      </c>
      <c r="C100" s="182">
        <v>1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7.25" customHeight="1" x14ac:dyDescent="0.2">
      <c r="A102" s="175" t="s">
        <v>226</v>
      </c>
      <c r="B102" s="182">
        <v>141</v>
      </c>
      <c r="C102" s="182">
        <v>127</v>
      </c>
      <c r="D102" s="221"/>
    </row>
    <row r="103" spans="1:4" ht="17.25" customHeight="1" x14ac:dyDescent="0.2">
      <c r="A103" s="175" t="s">
        <v>127</v>
      </c>
      <c r="B103" s="182">
        <v>95</v>
      </c>
      <c r="C103" s="182">
        <v>63</v>
      </c>
    </row>
    <row r="104" spans="1:4" ht="31.5" customHeight="1" x14ac:dyDescent="0.2">
      <c r="A104" s="174" t="s">
        <v>306</v>
      </c>
      <c r="B104" s="182">
        <v>33</v>
      </c>
      <c r="C104" s="182">
        <v>25</v>
      </c>
      <c r="D104" s="221"/>
    </row>
    <row r="105" spans="1:4" ht="21" customHeight="1" x14ac:dyDescent="0.2">
      <c r="A105" s="175" t="s">
        <v>159</v>
      </c>
      <c r="B105" s="182">
        <v>29</v>
      </c>
      <c r="C105" s="182">
        <v>23</v>
      </c>
    </row>
    <row r="106" spans="1:4" ht="15.75" x14ac:dyDescent="0.2">
      <c r="A106" s="175" t="s">
        <v>305</v>
      </c>
      <c r="B106" s="182">
        <v>28</v>
      </c>
      <c r="C106" s="182">
        <v>22</v>
      </c>
      <c r="D106" s="221"/>
    </row>
    <row r="107" spans="1:4" ht="15.75" x14ac:dyDescent="0.2">
      <c r="A107" s="175" t="s">
        <v>206</v>
      </c>
      <c r="B107" s="182">
        <v>25</v>
      </c>
      <c r="C107" s="182">
        <v>22</v>
      </c>
    </row>
    <row r="108" spans="1:4" ht="31.5" x14ac:dyDescent="0.2">
      <c r="A108" s="175" t="s">
        <v>506</v>
      </c>
      <c r="B108" s="182">
        <v>19</v>
      </c>
      <c r="C108" s="182">
        <v>15</v>
      </c>
      <c r="D108" s="221"/>
    </row>
    <row r="109" spans="1:4" ht="14.25" customHeight="1" x14ac:dyDescent="0.2">
      <c r="A109" s="175" t="s">
        <v>517</v>
      </c>
      <c r="B109" s="182">
        <v>19</v>
      </c>
      <c r="C109" s="182">
        <v>19</v>
      </c>
    </row>
    <row r="110" spans="1:4" ht="22.5" customHeight="1" x14ac:dyDescent="0.2">
      <c r="A110" s="175" t="s">
        <v>525</v>
      </c>
      <c r="B110" s="182">
        <v>19</v>
      </c>
      <c r="C110" s="182">
        <v>15</v>
      </c>
      <c r="D110" s="221"/>
    </row>
    <row r="111" spans="1:4" ht="17.25" customHeight="1" x14ac:dyDescent="0.2">
      <c r="A111" s="175" t="s">
        <v>205</v>
      </c>
      <c r="B111" s="182">
        <v>15</v>
      </c>
      <c r="C111" s="182">
        <v>13</v>
      </c>
    </row>
    <row r="112" spans="1:4" ht="17.25" customHeight="1" x14ac:dyDescent="0.2">
      <c r="A112" s="175" t="s">
        <v>520</v>
      </c>
      <c r="B112" s="182">
        <v>15</v>
      </c>
      <c r="C112" s="182">
        <v>14</v>
      </c>
      <c r="D112" s="221"/>
    </row>
    <row r="113" spans="1:4" ht="20.25" customHeight="1" x14ac:dyDescent="0.2">
      <c r="A113" s="175" t="s">
        <v>385</v>
      </c>
      <c r="B113" s="182">
        <v>14</v>
      </c>
      <c r="C113" s="182">
        <v>6</v>
      </c>
    </row>
    <row r="114" spans="1:4" ht="20.25" customHeight="1" x14ac:dyDescent="0.2">
      <c r="A114" s="175" t="s">
        <v>508</v>
      </c>
      <c r="B114" s="182">
        <v>12</v>
      </c>
      <c r="C114" s="182">
        <v>8</v>
      </c>
      <c r="D114" s="221"/>
    </row>
    <row r="115" spans="1:4" ht="20.25" customHeight="1" x14ac:dyDescent="0.2">
      <c r="A115" s="175" t="s">
        <v>481</v>
      </c>
      <c r="B115" s="182">
        <v>10</v>
      </c>
      <c r="C115" s="182">
        <v>6</v>
      </c>
    </row>
    <row r="116" spans="1:4" ht="24" customHeight="1" x14ac:dyDescent="0.2">
      <c r="A116" s="175" t="s">
        <v>570</v>
      </c>
      <c r="B116" s="182">
        <v>10</v>
      </c>
      <c r="C116" s="182">
        <v>6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1" customHeight="1" x14ac:dyDescent="0.2">
      <c r="A118" s="175" t="s">
        <v>119</v>
      </c>
      <c r="B118" s="182">
        <v>184</v>
      </c>
      <c r="C118" s="182">
        <v>176</v>
      </c>
      <c r="D118" s="221"/>
    </row>
    <row r="119" spans="1:4" ht="21" customHeight="1" x14ac:dyDescent="0.2">
      <c r="A119" s="175" t="s">
        <v>152</v>
      </c>
      <c r="B119" s="182">
        <v>63</v>
      </c>
      <c r="C119" s="182">
        <v>42</v>
      </c>
    </row>
    <row r="120" spans="1:4" ht="21" customHeight="1" x14ac:dyDescent="0.2">
      <c r="A120" s="175" t="s">
        <v>122</v>
      </c>
      <c r="B120" s="182">
        <v>49</v>
      </c>
      <c r="C120" s="182">
        <v>43</v>
      </c>
      <c r="D120" s="221"/>
    </row>
    <row r="121" spans="1:4" ht="21" customHeight="1" x14ac:dyDescent="0.2">
      <c r="A121" s="175" t="s">
        <v>433</v>
      </c>
      <c r="B121" s="182">
        <v>32</v>
      </c>
      <c r="C121" s="182">
        <v>23</v>
      </c>
    </row>
    <row r="122" spans="1:4" ht="20.25" customHeight="1" x14ac:dyDescent="0.2">
      <c r="A122" s="175" t="s">
        <v>562</v>
      </c>
      <c r="B122" s="182">
        <v>27</v>
      </c>
      <c r="C122" s="182">
        <v>24</v>
      </c>
      <c r="D122" s="221"/>
    </row>
    <row r="123" spans="1:4" ht="15.75" x14ac:dyDescent="0.2">
      <c r="A123" s="175" t="s">
        <v>518</v>
      </c>
      <c r="B123" s="182">
        <v>19</v>
      </c>
      <c r="C123" s="182">
        <v>18</v>
      </c>
    </row>
    <row r="124" spans="1:4" ht="21.75" customHeight="1" x14ac:dyDescent="0.2">
      <c r="A124" s="175" t="s">
        <v>228</v>
      </c>
      <c r="B124" s="182">
        <v>18</v>
      </c>
      <c r="C124" s="182">
        <v>15</v>
      </c>
      <c r="D124" s="221"/>
    </row>
    <row r="125" spans="1:4" ht="21" customHeight="1" x14ac:dyDescent="0.2">
      <c r="A125" s="175" t="s">
        <v>309</v>
      </c>
      <c r="B125" s="182">
        <v>14</v>
      </c>
      <c r="C125" s="182">
        <v>10</v>
      </c>
    </row>
    <row r="126" spans="1:4" ht="15.75" x14ac:dyDescent="0.2">
      <c r="A126" s="175" t="s">
        <v>227</v>
      </c>
      <c r="B126" s="182">
        <v>10</v>
      </c>
      <c r="C126" s="182">
        <v>8</v>
      </c>
      <c r="D126" s="221"/>
    </row>
    <row r="127" spans="1:4" ht="21" customHeight="1" x14ac:dyDescent="0.2">
      <c r="A127" s="175" t="s">
        <v>522</v>
      </c>
      <c r="B127" s="182">
        <v>10</v>
      </c>
      <c r="C127" s="182">
        <v>10</v>
      </c>
    </row>
    <row r="128" spans="1:4" ht="20.25" customHeight="1" x14ac:dyDescent="0.2">
      <c r="A128" s="175" t="s">
        <v>477</v>
      </c>
      <c r="B128" s="182">
        <v>9</v>
      </c>
      <c r="C128" s="182">
        <v>7</v>
      </c>
      <c r="D128" s="221"/>
    </row>
    <row r="129" spans="1:4" ht="27.75" customHeight="1" x14ac:dyDescent="0.2">
      <c r="A129" s="175" t="s">
        <v>571</v>
      </c>
      <c r="B129" s="182">
        <v>9</v>
      </c>
      <c r="C129" s="182">
        <v>9</v>
      </c>
    </row>
    <row r="130" spans="1:4" ht="18" customHeight="1" x14ac:dyDescent="0.2">
      <c r="A130" s="175" t="s">
        <v>572</v>
      </c>
      <c r="B130" s="182">
        <v>9</v>
      </c>
      <c r="C130" s="182">
        <v>9</v>
      </c>
      <c r="D130" s="221"/>
    </row>
    <row r="131" spans="1:4" ht="20.25" customHeight="1" x14ac:dyDescent="0.2">
      <c r="A131" s="175" t="s">
        <v>521</v>
      </c>
      <c r="B131" s="182">
        <v>8</v>
      </c>
      <c r="C131" s="182">
        <v>7</v>
      </c>
    </row>
    <row r="132" spans="1:4" ht="15.75" x14ac:dyDescent="0.2">
      <c r="A132" s="175" t="s">
        <v>308</v>
      </c>
      <c r="B132" s="182">
        <v>8</v>
      </c>
      <c r="C132" s="182">
        <v>6</v>
      </c>
      <c r="D132" s="221"/>
    </row>
    <row r="133" spans="1:4" ht="38.450000000000003" customHeight="1" x14ac:dyDescent="0.2">
      <c r="A133" s="453" t="s">
        <v>212</v>
      </c>
      <c r="B133" s="453"/>
      <c r="C133" s="453"/>
    </row>
    <row r="134" spans="1:4" ht="21" customHeight="1" x14ac:dyDescent="0.2">
      <c r="A134" s="175" t="s">
        <v>121</v>
      </c>
      <c r="B134" s="182">
        <v>504</v>
      </c>
      <c r="C134" s="182">
        <v>326</v>
      </c>
      <c r="D134" s="221"/>
    </row>
    <row r="135" spans="1:4" ht="21" customHeight="1" x14ac:dyDescent="0.2">
      <c r="A135" s="175" t="s">
        <v>117</v>
      </c>
      <c r="B135" s="182">
        <v>414</v>
      </c>
      <c r="C135" s="182">
        <v>246</v>
      </c>
    </row>
    <row r="136" spans="1:4" ht="21" customHeight="1" x14ac:dyDescent="0.2">
      <c r="A136" s="175" t="s">
        <v>143</v>
      </c>
      <c r="B136" s="182">
        <v>90</v>
      </c>
      <c r="C136" s="182">
        <v>67</v>
      </c>
      <c r="D136" s="221"/>
    </row>
    <row r="137" spans="1:4" ht="21" customHeight="1" x14ac:dyDescent="0.2">
      <c r="A137" s="175" t="s">
        <v>149</v>
      </c>
      <c r="B137" s="182">
        <v>84</v>
      </c>
      <c r="C137" s="182">
        <v>62</v>
      </c>
    </row>
    <row r="138" spans="1:4" ht="21" customHeight="1" x14ac:dyDescent="0.2">
      <c r="A138" s="174" t="s">
        <v>132</v>
      </c>
      <c r="B138" s="182">
        <v>74</v>
      </c>
      <c r="C138" s="182">
        <v>48</v>
      </c>
      <c r="D138" s="221"/>
    </row>
    <row r="139" spans="1:4" ht="21" customHeight="1" x14ac:dyDescent="0.2">
      <c r="A139" s="175" t="s">
        <v>137</v>
      </c>
      <c r="B139" s="182">
        <v>72</v>
      </c>
      <c r="C139" s="182">
        <v>48</v>
      </c>
    </row>
    <row r="140" spans="1:4" ht="21" customHeight="1" x14ac:dyDescent="0.2">
      <c r="A140" s="175" t="s">
        <v>160</v>
      </c>
      <c r="B140" s="182">
        <v>71</v>
      </c>
      <c r="C140" s="182">
        <v>46</v>
      </c>
      <c r="D140" s="221"/>
    </row>
    <row r="141" spans="1:4" ht="21" customHeight="1" x14ac:dyDescent="0.2">
      <c r="A141" s="175" t="s">
        <v>150</v>
      </c>
      <c r="B141" s="182">
        <v>69</v>
      </c>
      <c r="C141" s="182">
        <v>56</v>
      </c>
    </row>
    <row r="142" spans="1:4" ht="21" customHeight="1" x14ac:dyDescent="0.2">
      <c r="A142" s="175" t="s">
        <v>157</v>
      </c>
      <c r="B142" s="182">
        <v>54</v>
      </c>
      <c r="C142" s="182">
        <v>35</v>
      </c>
      <c r="D142" s="221"/>
    </row>
    <row r="143" spans="1:4" ht="21" customHeight="1" x14ac:dyDescent="0.2">
      <c r="A143" s="175" t="s">
        <v>229</v>
      </c>
      <c r="B143" s="182">
        <v>36</v>
      </c>
      <c r="C143" s="182">
        <v>22</v>
      </c>
    </row>
    <row r="144" spans="1:4" ht="15.75" x14ac:dyDescent="0.2">
      <c r="A144" s="175" t="s">
        <v>213</v>
      </c>
      <c r="B144" s="182">
        <v>33</v>
      </c>
      <c r="C144" s="182">
        <v>26</v>
      </c>
      <c r="D144" s="221"/>
    </row>
    <row r="145" spans="1:4" ht="21" customHeight="1" x14ac:dyDescent="0.2">
      <c r="A145" s="175" t="s">
        <v>136</v>
      </c>
      <c r="B145" s="182">
        <v>30</v>
      </c>
      <c r="C145" s="182">
        <v>19</v>
      </c>
    </row>
    <row r="146" spans="1:4" ht="15" customHeight="1" x14ac:dyDescent="0.2">
      <c r="A146" s="175" t="s">
        <v>156</v>
      </c>
      <c r="B146" s="182">
        <v>30</v>
      </c>
      <c r="C146" s="182">
        <v>18</v>
      </c>
      <c r="D146" s="221"/>
    </row>
    <row r="147" spans="1:4" ht="25.5" customHeight="1" x14ac:dyDescent="0.2">
      <c r="A147" s="175" t="s">
        <v>523</v>
      </c>
      <c r="B147" s="182">
        <v>17</v>
      </c>
      <c r="C147" s="182">
        <v>14</v>
      </c>
    </row>
    <row r="148" spans="1:4" ht="47.25" x14ac:dyDescent="0.2">
      <c r="A148" s="175" t="s">
        <v>145</v>
      </c>
      <c r="B148" s="182">
        <v>9</v>
      </c>
      <c r="C148" s="182">
        <v>3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45" sqref="G4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5" t="s">
        <v>386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9.5" customHeight="1" x14ac:dyDescent="0.3">
      <c r="B3" s="274" t="s">
        <v>235</v>
      </c>
    </row>
    <row r="4" spans="1:6" s="155" customFormat="1" ht="35.450000000000003" customHeight="1" x14ac:dyDescent="0.25">
      <c r="A4" s="289"/>
      <c r="B4" s="290" t="s">
        <v>110</v>
      </c>
      <c r="C4" s="384" t="s">
        <v>533</v>
      </c>
      <c r="D4" s="385" t="s">
        <v>537</v>
      </c>
    </row>
    <row r="5" spans="1:6" x14ac:dyDescent="0.25">
      <c r="A5" s="156">
        <v>1</v>
      </c>
      <c r="B5" s="157" t="s">
        <v>116</v>
      </c>
      <c r="C5" s="182">
        <v>669</v>
      </c>
      <c r="D5" s="182">
        <v>312</v>
      </c>
      <c r="F5" s="178"/>
    </row>
    <row r="6" spans="1:6" x14ac:dyDescent="0.25">
      <c r="A6" s="156">
        <v>2</v>
      </c>
      <c r="B6" s="157" t="s">
        <v>122</v>
      </c>
      <c r="C6" s="182">
        <v>484</v>
      </c>
      <c r="D6" s="182">
        <v>427</v>
      </c>
      <c r="F6" s="178"/>
    </row>
    <row r="7" spans="1:6" x14ac:dyDescent="0.25">
      <c r="A7" s="156">
        <v>3</v>
      </c>
      <c r="B7" s="157" t="s">
        <v>117</v>
      </c>
      <c r="C7" s="182">
        <v>413</v>
      </c>
      <c r="D7" s="182">
        <v>199</v>
      </c>
      <c r="F7" s="178"/>
    </row>
    <row r="8" spans="1:6" s="160" customFormat="1" x14ac:dyDescent="0.25">
      <c r="A8" s="156">
        <v>4</v>
      </c>
      <c r="B8" s="157" t="s">
        <v>126</v>
      </c>
      <c r="C8" s="182">
        <v>403</v>
      </c>
      <c r="D8" s="182">
        <v>211</v>
      </c>
      <c r="F8" s="178"/>
    </row>
    <row r="9" spans="1:6" s="160" customFormat="1" ht="47.25" x14ac:dyDescent="0.25">
      <c r="A9" s="156">
        <v>5</v>
      </c>
      <c r="B9" s="157" t="s">
        <v>222</v>
      </c>
      <c r="C9" s="182">
        <v>366</v>
      </c>
      <c r="D9" s="182">
        <v>104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264</v>
      </c>
      <c r="D10" s="182">
        <v>60</v>
      </c>
      <c r="F10" s="178"/>
    </row>
    <row r="11" spans="1:6" s="160" customFormat="1" x14ac:dyDescent="0.25">
      <c r="A11" s="156">
        <v>7</v>
      </c>
      <c r="B11" s="157" t="s">
        <v>119</v>
      </c>
      <c r="C11" s="182">
        <v>171</v>
      </c>
      <c r="D11" s="182">
        <v>152</v>
      </c>
      <c r="F11" s="178"/>
    </row>
    <row r="12" spans="1:6" s="160" customFormat="1" x14ac:dyDescent="0.25">
      <c r="A12" s="156">
        <v>8</v>
      </c>
      <c r="B12" s="157" t="s">
        <v>150</v>
      </c>
      <c r="C12" s="182">
        <v>140</v>
      </c>
      <c r="D12" s="182">
        <v>111</v>
      </c>
      <c r="F12" s="178"/>
    </row>
    <row r="13" spans="1:6" s="160" customFormat="1" x14ac:dyDescent="0.25">
      <c r="A13" s="156">
        <v>9</v>
      </c>
      <c r="B13" s="157" t="s">
        <v>132</v>
      </c>
      <c r="C13" s="182">
        <v>134</v>
      </c>
      <c r="D13" s="182">
        <v>84</v>
      </c>
      <c r="F13" s="178"/>
    </row>
    <row r="14" spans="1:6" s="160" customFormat="1" ht="18.75" customHeight="1" x14ac:dyDescent="0.25">
      <c r="A14" s="156">
        <v>10</v>
      </c>
      <c r="B14" s="157" t="s">
        <v>131</v>
      </c>
      <c r="C14" s="182">
        <v>130</v>
      </c>
      <c r="D14" s="182">
        <v>70</v>
      </c>
      <c r="F14" s="178"/>
    </row>
    <row r="15" spans="1:6" s="160" customFormat="1" x14ac:dyDescent="0.25">
      <c r="A15" s="156">
        <v>11</v>
      </c>
      <c r="B15" s="161" t="s">
        <v>129</v>
      </c>
      <c r="C15" s="177">
        <v>117</v>
      </c>
      <c r="D15" s="177">
        <v>75</v>
      </c>
      <c r="F15" s="178"/>
    </row>
    <row r="16" spans="1:6" s="160" customFormat="1" x14ac:dyDescent="0.25">
      <c r="A16" s="156">
        <v>12</v>
      </c>
      <c r="B16" s="157" t="s">
        <v>298</v>
      </c>
      <c r="C16" s="182">
        <v>103</v>
      </c>
      <c r="D16" s="182">
        <v>32</v>
      </c>
      <c r="F16" s="178"/>
    </row>
    <row r="17" spans="1:6" s="160" customFormat="1" ht="18" customHeight="1" x14ac:dyDescent="0.25">
      <c r="A17" s="156">
        <v>13</v>
      </c>
      <c r="B17" s="157" t="s">
        <v>214</v>
      </c>
      <c r="C17" s="182">
        <v>98</v>
      </c>
      <c r="D17" s="182">
        <v>68</v>
      </c>
      <c r="F17" s="178"/>
    </row>
    <row r="18" spans="1:6" s="160" customFormat="1" x14ac:dyDescent="0.25">
      <c r="A18" s="156">
        <v>14</v>
      </c>
      <c r="B18" s="157" t="s">
        <v>125</v>
      </c>
      <c r="C18" s="182">
        <v>86</v>
      </c>
      <c r="D18" s="182">
        <v>58</v>
      </c>
      <c r="F18" s="178"/>
    </row>
    <row r="19" spans="1:6" s="160" customFormat="1" x14ac:dyDescent="0.25">
      <c r="A19" s="156">
        <v>15</v>
      </c>
      <c r="B19" s="157" t="s">
        <v>152</v>
      </c>
      <c r="C19" s="182">
        <v>72</v>
      </c>
      <c r="D19" s="182">
        <v>41</v>
      </c>
      <c r="F19" s="178"/>
    </row>
    <row r="20" spans="1:6" s="160" customFormat="1" x14ac:dyDescent="0.25">
      <c r="A20" s="156">
        <v>16</v>
      </c>
      <c r="B20" s="157" t="s">
        <v>157</v>
      </c>
      <c r="C20" s="182">
        <v>62</v>
      </c>
      <c r="D20" s="182">
        <v>41</v>
      </c>
      <c r="F20" s="178"/>
    </row>
    <row r="21" spans="1:6" s="160" customFormat="1" ht="19.5" customHeight="1" x14ac:dyDescent="0.25">
      <c r="A21" s="156">
        <v>17</v>
      </c>
      <c r="B21" s="157" t="s">
        <v>143</v>
      </c>
      <c r="C21" s="182">
        <v>59</v>
      </c>
      <c r="D21" s="182">
        <v>38</v>
      </c>
      <c r="F21" s="178"/>
    </row>
    <row r="22" spans="1:6" s="160" customFormat="1" ht="19.5" customHeight="1" x14ac:dyDescent="0.25">
      <c r="A22" s="156">
        <v>18</v>
      </c>
      <c r="B22" s="157" t="s">
        <v>138</v>
      </c>
      <c r="C22" s="182">
        <v>56</v>
      </c>
      <c r="D22" s="182">
        <v>23</v>
      </c>
      <c r="F22" s="178"/>
    </row>
    <row r="23" spans="1:6" s="160" customFormat="1" ht="18" customHeight="1" x14ac:dyDescent="0.25">
      <c r="A23" s="156">
        <v>19</v>
      </c>
      <c r="B23" s="157" t="s">
        <v>223</v>
      </c>
      <c r="C23" s="182">
        <v>51</v>
      </c>
      <c r="D23" s="182">
        <v>11</v>
      </c>
      <c r="F23" s="178"/>
    </row>
    <row r="24" spans="1:6" s="160" customFormat="1" ht="34.5" customHeight="1" x14ac:dyDescent="0.25">
      <c r="A24" s="156">
        <v>20</v>
      </c>
      <c r="B24" s="157" t="s">
        <v>139</v>
      </c>
      <c r="C24" s="182">
        <v>48</v>
      </c>
      <c r="D24" s="182">
        <v>29</v>
      </c>
      <c r="F24" s="178"/>
    </row>
    <row r="25" spans="1:6" s="160" customFormat="1" ht="32.25" customHeight="1" x14ac:dyDescent="0.25">
      <c r="A25" s="156">
        <v>21</v>
      </c>
      <c r="B25" s="157" t="s">
        <v>170</v>
      </c>
      <c r="C25" s="182">
        <v>44</v>
      </c>
      <c r="D25" s="182">
        <v>27</v>
      </c>
      <c r="F25" s="178"/>
    </row>
    <row r="26" spans="1:6" s="160" customFormat="1" ht="18.75" customHeight="1" x14ac:dyDescent="0.25">
      <c r="A26" s="156">
        <v>22</v>
      </c>
      <c r="B26" s="157" t="s">
        <v>142</v>
      </c>
      <c r="C26" s="182">
        <v>43</v>
      </c>
      <c r="D26" s="182">
        <v>35</v>
      </c>
      <c r="F26" s="178"/>
    </row>
    <row r="27" spans="1:6" s="160" customFormat="1" ht="25.5" customHeight="1" x14ac:dyDescent="0.25">
      <c r="A27" s="156">
        <v>23</v>
      </c>
      <c r="B27" s="157" t="s">
        <v>205</v>
      </c>
      <c r="C27" s="182">
        <v>43</v>
      </c>
      <c r="D27" s="182">
        <v>28</v>
      </c>
      <c r="F27" s="178"/>
    </row>
    <row r="28" spans="1:6" s="160" customFormat="1" ht="30" customHeight="1" x14ac:dyDescent="0.25">
      <c r="A28" s="156">
        <v>24</v>
      </c>
      <c r="B28" s="157" t="s">
        <v>526</v>
      </c>
      <c r="C28" s="182">
        <v>42</v>
      </c>
      <c r="D28" s="182">
        <v>19</v>
      </c>
      <c r="F28" s="178"/>
    </row>
    <row r="29" spans="1:6" s="160" customFormat="1" ht="28.5" customHeight="1" x14ac:dyDescent="0.25">
      <c r="A29" s="156">
        <v>25</v>
      </c>
      <c r="B29" s="157" t="s">
        <v>133</v>
      </c>
      <c r="C29" s="182">
        <v>42</v>
      </c>
      <c r="D29" s="182">
        <v>26</v>
      </c>
      <c r="F29" s="178"/>
    </row>
    <row r="30" spans="1:6" s="160" customFormat="1" x14ac:dyDescent="0.25">
      <c r="A30" s="156">
        <v>26</v>
      </c>
      <c r="B30" s="157" t="s">
        <v>201</v>
      </c>
      <c r="C30" s="182">
        <v>40</v>
      </c>
      <c r="D30" s="182">
        <v>18</v>
      </c>
      <c r="F30" s="178"/>
    </row>
    <row r="31" spans="1:6" s="160" customFormat="1" ht="21.75" customHeight="1" x14ac:dyDescent="0.25">
      <c r="A31" s="156">
        <v>27</v>
      </c>
      <c r="B31" s="157" t="s">
        <v>300</v>
      </c>
      <c r="C31" s="182">
        <v>40</v>
      </c>
      <c r="D31" s="182">
        <v>13</v>
      </c>
      <c r="F31" s="178"/>
    </row>
    <row r="32" spans="1:6" s="160" customFormat="1" ht="18.75" customHeight="1" x14ac:dyDescent="0.25">
      <c r="A32" s="156">
        <v>28</v>
      </c>
      <c r="B32" s="157" t="s">
        <v>134</v>
      </c>
      <c r="C32" s="182">
        <v>39</v>
      </c>
      <c r="D32" s="182">
        <v>27</v>
      </c>
      <c r="F32" s="178"/>
    </row>
    <row r="33" spans="1:6" s="160" customFormat="1" ht="32.25" customHeight="1" x14ac:dyDescent="0.25">
      <c r="A33" s="156">
        <v>29</v>
      </c>
      <c r="B33" s="157" t="s">
        <v>310</v>
      </c>
      <c r="C33" s="182">
        <v>37</v>
      </c>
      <c r="D33" s="182">
        <v>13</v>
      </c>
      <c r="F33" s="178"/>
    </row>
    <row r="34" spans="1:6" s="160" customFormat="1" x14ac:dyDescent="0.25">
      <c r="A34" s="156">
        <v>30</v>
      </c>
      <c r="B34" s="157" t="s">
        <v>217</v>
      </c>
      <c r="C34" s="182">
        <v>36</v>
      </c>
      <c r="D34" s="182">
        <v>12</v>
      </c>
      <c r="F34" s="178"/>
    </row>
    <row r="35" spans="1:6" s="160" customFormat="1" ht="16.5" customHeight="1" x14ac:dyDescent="0.25">
      <c r="A35" s="156">
        <v>31</v>
      </c>
      <c r="B35" s="161" t="s">
        <v>211</v>
      </c>
      <c r="C35" s="182">
        <v>36</v>
      </c>
      <c r="D35" s="182">
        <v>23</v>
      </c>
      <c r="F35" s="178"/>
    </row>
    <row r="36" spans="1:6" s="160" customFormat="1" ht="28.5" customHeight="1" x14ac:dyDescent="0.25">
      <c r="A36" s="156">
        <v>32</v>
      </c>
      <c r="B36" s="157" t="s">
        <v>154</v>
      </c>
      <c r="C36" s="182">
        <v>34</v>
      </c>
      <c r="D36" s="182">
        <v>27</v>
      </c>
      <c r="F36" s="178"/>
    </row>
    <row r="37" spans="1:6" s="160" customFormat="1" ht="22.5" customHeight="1" x14ac:dyDescent="0.25">
      <c r="A37" s="156">
        <v>33</v>
      </c>
      <c r="B37" s="157" t="s">
        <v>296</v>
      </c>
      <c r="C37" s="182">
        <v>34</v>
      </c>
      <c r="D37" s="182">
        <v>21</v>
      </c>
      <c r="F37" s="178"/>
    </row>
    <row r="38" spans="1:6" s="160" customFormat="1" ht="23.25" customHeight="1" x14ac:dyDescent="0.25">
      <c r="A38" s="156">
        <v>34</v>
      </c>
      <c r="B38" s="157" t="s">
        <v>388</v>
      </c>
      <c r="C38" s="182">
        <v>32</v>
      </c>
      <c r="D38" s="182">
        <v>18</v>
      </c>
      <c r="F38" s="178"/>
    </row>
    <row r="39" spans="1:6" s="160" customFormat="1" x14ac:dyDescent="0.25">
      <c r="A39" s="156">
        <v>35</v>
      </c>
      <c r="B39" s="157" t="s">
        <v>207</v>
      </c>
      <c r="C39" s="182">
        <v>32</v>
      </c>
      <c r="D39" s="182">
        <v>22</v>
      </c>
      <c r="F39" s="178"/>
    </row>
    <row r="40" spans="1:6" s="160" customFormat="1" ht="22.5" customHeight="1" x14ac:dyDescent="0.25">
      <c r="A40" s="156">
        <v>36</v>
      </c>
      <c r="B40" s="157" t="s">
        <v>301</v>
      </c>
      <c r="C40" s="182">
        <v>31</v>
      </c>
      <c r="D40" s="182">
        <v>5</v>
      </c>
      <c r="F40" s="178"/>
    </row>
    <row r="41" spans="1:6" x14ac:dyDescent="0.25">
      <c r="A41" s="156">
        <v>37</v>
      </c>
      <c r="B41" s="162" t="s">
        <v>198</v>
      </c>
      <c r="C41" s="163">
        <v>31</v>
      </c>
      <c r="D41" s="163">
        <v>21</v>
      </c>
      <c r="F41" s="178"/>
    </row>
    <row r="42" spans="1:6" ht="36" customHeight="1" x14ac:dyDescent="0.25">
      <c r="A42" s="156">
        <v>38</v>
      </c>
      <c r="B42" s="164" t="s">
        <v>135</v>
      </c>
      <c r="C42" s="163">
        <v>30</v>
      </c>
      <c r="D42" s="163">
        <v>15</v>
      </c>
      <c r="F42" s="178"/>
    </row>
    <row r="43" spans="1:6" ht="25.5" customHeight="1" x14ac:dyDescent="0.25">
      <c r="A43" s="156">
        <v>39</v>
      </c>
      <c r="B43" s="157" t="s">
        <v>137</v>
      </c>
      <c r="C43" s="163">
        <v>28</v>
      </c>
      <c r="D43" s="163">
        <v>21</v>
      </c>
      <c r="F43" s="178"/>
    </row>
    <row r="44" spans="1:6" ht="24.75" customHeight="1" x14ac:dyDescent="0.25">
      <c r="A44" s="156">
        <v>40</v>
      </c>
      <c r="B44" s="157" t="s">
        <v>196</v>
      </c>
      <c r="C44" s="163">
        <v>26</v>
      </c>
      <c r="D44" s="163">
        <v>11</v>
      </c>
      <c r="F44" s="178"/>
    </row>
    <row r="45" spans="1:6" x14ac:dyDescent="0.25">
      <c r="A45" s="156">
        <v>41</v>
      </c>
      <c r="B45" s="157" t="s">
        <v>208</v>
      </c>
      <c r="C45" s="163">
        <v>26</v>
      </c>
      <c r="D45" s="163">
        <v>19</v>
      </c>
      <c r="F45" s="178"/>
    </row>
    <row r="46" spans="1:6" x14ac:dyDescent="0.25">
      <c r="A46" s="156">
        <v>42</v>
      </c>
      <c r="B46" s="157" t="s">
        <v>171</v>
      </c>
      <c r="C46" s="163">
        <v>26</v>
      </c>
      <c r="D46" s="163">
        <v>13</v>
      </c>
      <c r="F46" s="178"/>
    </row>
    <row r="47" spans="1:6" x14ac:dyDescent="0.25">
      <c r="A47" s="156">
        <v>43</v>
      </c>
      <c r="B47" s="165" t="s">
        <v>169</v>
      </c>
      <c r="C47" s="163">
        <v>25</v>
      </c>
      <c r="D47" s="163">
        <v>11</v>
      </c>
      <c r="F47" s="178"/>
    </row>
    <row r="48" spans="1:6" x14ac:dyDescent="0.25">
      <c r="A48" s="156">
        <v>44</v>
      </c>
      <c r="B48" s="165" t="s">
        <v>227</v>
      </c>
      <c r="C48" s="163">
        <v>25</v>
      </c>
      <c r="D48" s="163">
        <v>19</v>
      </c>
      <c r="F48" s="178"/>
    </row>
    <row r="49" spans="1:6" x14ac:dyDescent="0.25">
      <c r="A49" s="156">
        <v>45</v>
      </c>
      <c r="B49" s="165" t="s">
        <v>294</v>
      </c>
      <c r="C49" s="163">
        <v>24</v>
      </c>
      <c r="D49" s="163">
        <v>12</v>
      </c>
      <c r="F49" s="178"/>
    </row>
    <row r="50" spans="1:6" x14ac:dyDescent="0.25">
      <c r="A50" s="156">
        <v>46</v>
      </c>
      <c r="B50" s="165" t="s">
        <v>168</v>
      </c>
      <c r="C50" s="163">
        <v>23</v>
      </c>
      <c r="D50" s="163">
        <v>11</v>
      </c>
      <c r="F50" s="178"/>
    </row>
    <row r="51" spans="1:6" x14ac:dyDescent="0.25">
      <c r="A51" s="156">
        <v>47</v>
      </c>
      <c r="B51" s="165" t="s">
        <v>218</v>
      </c>
      <c r="C51" s="163">
        <v>23</v>
      </c>
      <c r="D51" s="163">
        <v>7</v>
      </c>
      <c r="F51" s="178"/>
    </row>
    <row r="52" spans="1:6" x14ac:dyDescent="0.25">
      <c r="A52" s="156">
        <v>48</v>
      </c>
      <c r="B52" s="165" t="s">
        <v>304</v>
      </c>
      <c r="C52" s="163">
        <v>23</v>
      </c>
      <c r="D52" s="163">
        <v>20</v>
      </c>
      <c r="F52" s="178"/>
    </row>
    <row r="53" spans="1:6" x14ac:dyDescent="0.25">
      <c r="A53" s="156">
        <v>49</v>
      </c>
      <c r="B53" s="165" t="s">
        <v>179</v>
      </c>
      <c r="C53" s="163">
        <v>23</v>
      </c>
      <c r="D53" s="163">
        <v>10</v>
      </c>
      <c r="F53" s="178"/>
    </row>
    <row r="54" spans="1:6" x14ac:dyDescent="0.25">
      <c r="A54" s="156">
        <v>50</v>
      </c>
      <c r="B54" s="162" t="s">
        <v>124</v>
      </c>
      <c r="C54" s="331">
        <v>22</v>
      </c>
      <c r="D54" s="331">
        <v>13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2" sqref="E142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389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9.5" customHeight="1" x14ac:dyDescent="0.3">
      <c r="A3" s="274" t="s">
        <v>235</v>
      </c>
    </row>
    <row r="4" spans="1:9" s="155" customFormat="1" ht="35.450000000000003" customHeight="1" x14ac:dyDescent="0.25">
      <c r="A4" s="290" t="s">
        <v>110</v>
      </c>
      <c r="B4" s="390" t="s">
        <v>533</v>
      </c>
      <c r="C4" s="391" t="s">
        <v>537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223</v>
      </c>
      <c r="B6" s="218">
        <v>51</v>
      </c>
      <c r="C6" s="218">
        <v>11</v>
      </c>
      <c r="D6" s="221"/>
      <c r="I6" s="173"/>
    </row>
    <row r="7" spans="1:9" ht="33.75" customHeight="1" x14ac:dyDescent="0.2">
      <c r="A7" s="175" t="s">
        <v>170</v>
      </c>
      <c r="B7" s="182">
        <v>44</v>
      </c>
      <c r="C7" s="182">
        <v>27</v>
      </c>
    </row>
    <row r="8" spans="1:9" ht="23.25" customHeight="1" x14ac:dyDescent="0.2">
      <c r="A8" s="175" t="s">
        <v>142</v>
      </c>
      <c r="B8" s="182">
        <v>43</v>
      </c>
      <c r="C8" s="182">
        <v>35</v>
      </c>
      <c r="D8" s="221"/>
    </row>
    <row r="9" spans="1:9" ht="17.25" customHeight="1" x14ac:dyDescent="0.2">
      <c r="A9" s="175" t="s">
        <v>300</v>
      </c>
      <c r="B9" s="182">
        <v>40</v>
      </c>
      <c r="C9" s="182">
        <v>13</v>
      </c>
    </row>
    <row r="10" spans="1:9" ht="31.5" x14ac:dyDescent="0.2">
      <c r="A10" s="175" t="s">
        <v>310</v>
      </c>
      <c r="B10" s="182">
        <v>37</v>
      </c>
      <c r="C10" s="182">
        <v>13</v>
      </c>
      <c r="D10" s="221"/>
    </row>
    <row r="11" spans="1:9" ht="21.75" customHeight="1" x14ac:dyDescent="0.2">
      <c r="A11" s="175" t="s">
        <v>217</v>
      </c>
      <c r="B11" s="182">
        <v>36</v>
      </c>
      <c r="C11" s="182">
        <v>12</v>
      </c>
    </row>
    <row r="12" spans="1:9" ht="18.75" customHeight="1" x14ac:dyDescent="0.2">
      <c r="A12" s="175" t="s">
        <v>388</v>
      </c>
      <c r="B12" s="182">
        <v>32</v>
      </c>
      <c r="C12" s="182">
        <v>18</v>
      </c>
      <c r="D12" s="221"/>
    </row>
    <row r="13" spans="1:9" ht="19.5" customHeight="1" x14ac:dyDescent="0.2">
      <c r="A13" s="176" t="s">
        <v>301</v>
      </c>
      <c r="B13" s="182">
        <v>31</v>
      </c>
      <c r="C13" s="182">
        <v>5</v>
      </c>
    </row>
    <row r="14" spans="1:9" ht="19.5" customHeight="1" x14ac:dyDescent="0.2">
      <c r="A14" s="176" t="s">
        <v>171</v>
      </c>
      <c r="B14" s="182">
        <v>26</v>
      </c>
      <c r="C14" s="182">
        <v>13</v>
      </c>
      <c r="D14" s="221"/>
    </row>
    <row r="15" spans="1:9" ht="15.75" x14ac:dyDescent="0.2">
      <c r="A15" s="176" t="s">
        <v>169</v>
      </c>
      <c r="B15" s="182">
        <v>25</v>
      </c>
      <c r="C15" s="182">
        <v>11</v>
      </c>
    </row>
    <row r="16" spans="1:9" ht="18.75" customHeight="1" x14ac:dyDescent="0.2">
      <c r="A16" s="176" t="s">
        <v>168</v>
      </c>
      <c r="B16" s="182">
        <v>23</v>
      </c>
      <c r="C16" s="182">
        <v>11</v>
      </c>
      <c r="D16" s="221"/>
    </row>
    <row r="17" spans="1:4" ht="18.75" customHeight="1" x14ac:dyDescent="0.2">
      <c r="A17" s="174" t="s">
        <v>431</v>
      </c>
      <c r="B17" s="182">
        <v>20</v>
      </c>
      <c r="C17" s="182">
        <v>6</v>
      </c>
    </row>
    <row r="18" spans="1:4" ht="18.75" customHeight="1" x14ac:dyDescent="0.2">
      <c r="A18" s="175" t="s">
        <v>439</v>
      </c>
      <c r="B18" s="182">
        <v>19</v>
      </c>
      <c r="C18" s="182">
        <v>1</v>
      </c>
      <c r="D18" s="221"/>
    </row>
    <row r="19" spans="1:4" ht="20.25" customHeight="1" x14ac:dyDescent="0.2">
      <c r="A19" s="175" t="s">
        <v>417</v>
      </c>
      <c r="B19" s="182">
        <v>18</v>
      </c>
      <c r="C19" s="182">
        <v>14</v>
      </c>
    </row>
    <row r="20" spans="1:4" ht="18.75" customHeight="1" x14ac:dyDescent="0.2">
      <c r="A20" s="175" t="s">
        <v>167</v>
      </c>
      <c r="B20" s="182">
        <v>17</v>
      </c>
      <c r="C20" s="182">
        <v>12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42</v>
      </c>
      <c r="C22" s="182">
        <v>19</v>
      </c>
      <c r="D22" s="221"/>
    </row>
    <row r="23" spans="1:4" ht="18.75" customHeight="1" x14ac:dyDescent="0.2">
      <c r="A23" s="175" t="s">
        <v>134</v>
      </c>
      <c r="B23" s="182">
        <v>39</v>
      </c>
      <c r="C23" s="182">
        <v>27</v>
      </c>
    </row>
    <row r="24" spans="1:4" ht="21" customHeight="1" x14ac:dyDescent="0.2">
      <c r="A24" s="175" t="s">
        <v>218</v>
      </c>
      <c r="B24" s="182">
        <v>23</v>
      </c>
      <c r="C24" s="182">
        <v>7</v>
      </c>
      <c r="D24" s="221"/>
    </row>
    <row r="25" spans="1:4" ht="37.5" customHeight="1" x14ac:dyDescent="0.2">
      <c r="A25" s="175" t="s">
        <v>459</v>
      </c>
      <c r="B25" s="182">
        <v>20</v>
      </c>
      <c r="C25" s="182">
        <v>15</v>
      </c>
    </row>
    <row r="26" spans="1:4" ht="18" customHeight="1" x14ac:dyDescent="0.2">
      <c r="A26" s="175" t="s">
        <v>161</v>
      </c>
      <c r="B26" s="182">
        <v>19</v>
      </c>
      <c r="C26" s="182">
        <v>6</v>
      </c>
      <c r="D26" s="221"/>
    </row>
    <row r="27" spans="1:4" ht="18" customHeight="1" x14ac:dyDescent="0.2">
      <c r="A27" s="175" t="s">
        <v>175</v>
      </c>
      <c r="B27" s="182">
        <v>18</v>
      </c>
      <c r="C27" s="182">
        <v>11</v>
      </c>
    </row>
    <row r="28" spans="1:4" ht="18" customHeight="1" x14ac:dyDescent="0.2">
      <c r="A28" s="175" t="s">
        <v>177</v>
      </c>
      <c r="B28" s="182">
        <v>18</v>
      </c>
      <c r="C28" s="182">
        <v>5</v>
      </c>
      <c r="D28" s="221"/>
    </row>
    <row r="29" spans="1:4" ht="18" customHeight="1" x14ac:dyDescent="0.2">
      <c r="A29" s="175" t="s">
        <v>178</v>
      </c>
      <c r="B29" s="182">
        <v>16</v>
      </c>
      <c r="C29" s="182">
        <v>7</v>
      </c>
    </row>
    <row r="30" spans="1:4" ht="18.75" customHeight="1" x14ac:dyDescent="0.2">
      <c r="A30" s="175" t="s">
        <v>482</v>
      </c>
      <c r="B30" s="182">
        <v>12</v>
      </c>
      <c r="C30" s="182">
        <v>10</v>
      </c>
      <c r="D30" s="221"/>
    </row>
    <row r="31" spans="1:4" ht="18" customHeight="1" x14ac:dyDescent="0.2">
      <c r="A31" s="175" t="s">
        <v>174</v>
      </c>
      <c r="B31" s="182">
        <v>9</v>
      </c>
      <c r="C31" s="182">
        <v>5</v>
      </c>
    </row>
    <row r="32" spans="1:4" ht="18" customHeight="1" x14ac:dyDescent="0.2">
      <c r="A32" s="175" t="s">
        <v>426</v>
      </c>
      <c r="B32" s="182">
        <v>9</v>
      </c>
      <c r="C32" s="182">
        <v>5</v>
      </c>
      <c r="D32" s="221"/>
    </row>
    <row r="33" spans="1:4" ht="35.25" customHeight="1" x14ac:dyDescent="0.2">
      <c r="A33" s="175" t="s">
        <v>577</v>
      </c>
      <c r="B33" s="182">
        <v>8</v>
      </c>
      <c r="C33" s="182">
        <v>6</v>
      </c>
    </row>
    <row r="34" spans="1:4" ht="19.5" customHeight="1" x14ac:dyDescent="0.2">
      <c r="A34" s="175" t="s">
        <v>456</v>
      </c>
      <c r="B34" s="182">
        <v>8</v>
      </c>
      <c r="C34" s="182">
        <v>4</v>
      </c>
      <c r="D34" s="221"/>
    </row>
    <row r="35" spans="1:4" ht="20.25" customHeight="1" x14ac:dyDescent="0.2">
      <c r="A35" s="175" t="s">
        <v>461</v>
      </c>
      <c r="B35" s="182">
        <v>8</v>
      </c>
      <c r="C35" s="182">
        <v>2</v>
      </c>
    </row>
    <row r="36" spans="1:4" ht="15.75" x14ac:dyDescent="0.2">
      <c r="A36" s="175" t="s">
        <v>575</v>
      </c>
      <c r="B36" s="182">
        <v>8</v>
      </c>
      <c r="C36" s="182">
        <v>5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21.75" customHeight="1" x14ac:dyDescent="0.2">
      <c r="A38" s="176" t="s">
        <v>133</v>
      </c>
      <c r="B38" s="182">
        <v>42</v>
      </c>
      <c r="C38" s="182">
        <v>26</v>
      </c>
      <c r="D38" s="221"/>
    </row>
    <row r="39" spans="1:4" ht="21.75" customHeight="1" x14ac:dyDescent="0.2">
      <c r="A39" s="176" t="s">
        <v>179</v>
      </c>
      <c r="B39" s="182">
        <v>23</v>
      </c>
      <c r="C39" s="182">
        <v>10</v>
      </c>
    </row>
    <row r="40" spans="1:4" ht="21.75" customHeight="1" x14ac:dyDescent="0.2">
      <c r="A40" s="176" t="s">
        <v>181</v>
      </c>
      <c r="B40" s="182">
        <v>22</v>
      </c>
      <c r="C40" s="182">
        <v>13</v>
      </c>
      <c r="D40" s="221"/>
    </row>
    <row r="41" spans="1:4" ht="21.75" customHeight="1" x14ac:dyDescent="0.2">
      <c r="A41" s="176" t="s">
        <v>123</v>
      </c>
      <c r="B41" s="182">
        <v>20</v>
      </c>
      <c r="C41" s="182">
        <v>5</v>
      </c>
    </row>
    <row r="42" spans="1:4" ht="21.75" customHeight="1" x14ac:dyDescent="0.2">
      <c r="A42" s="176" t="s">
        <v>312</v>
      </c>
      <c r="B42" s="182">
        <v>18</v>
      </c>
      <c r="C42" s="182">
        <v>6</v>
      </c>
      <c r="D42" s="221"/>
    </row>
    <row r="43" spans="1:4" ht="34.5" customHeight="1" x14ac:dyDescent="0.2">
      <c r="A43" s="176" t="s">
        <v>421</v>
      </c>
      <c r="B43" s="182">
        <v>16</v>
      </c>
      <c r="C43" s="182">
        <v>9</v>
      </c>
    </row>
    <row r="44" spans="1:4" ht="21.75" customHeight="1" x14ac:dyDescent="0.2">
      <c r="A44" s="176" t="s">
        <v>184</v>
      </c>
      <c r="B44" s="182">
        <v>14</v>
      </c>
      <c r="C44" s="182">
        <v>9</v>
      </c>
      <c r="D44" s="221"/>
    </row>
    <row r="45" spans="1:4" ht="26.25" customHeight="1" x14ac:dyDescent="0.2">
      <c r="A45" s="176" t="s">
        <v>180</v>
      </c>
      <c r="B45" s="182">
        <v>14</v>
      </c>
      <c r="C45" s="182">
        <v>6</v>
      </c>
    </row>
    <row r="46" spans="1:4" ht="20.25" customHeight="1" x14ac:dyDescent="0.2">
      <c r="A46" s="176" t="s">
        <v>299</v>
      </c>
      <c r="B46" s="182">
        <v>12</v>
      </c>
      <c r="C46" s="182">
        <v>6</v>
      </c>
      <c r="D46" s="221"/>
    </row>
    <row r="47" spans="1:4" ht="18.75" customHeight="1" x14ac:dyDescent="0.2">
      <c r="A47" s="176" t="s">
        <v>436</v>
      </c>
      <c r="B47" s="182">
        <v>12</v>
      </c>
      <c r="C47" s="182">
        <v>4</v>
      </c>
    </row>
    <row r="48" spans="1:4" ht="22.5" customHeight="1" x14ac:dyDescent="0.2">
      <c r="A48" s="176" t="s">
        <v>183</v>
      </c>
      <c r="B48" s="182">
        <v>10</v>
      </c>
      <c r="C48" s="182">
        <v>5</v>
      </c>
      <c r="D48" s="221"/>
    </row>
    <row r="49" spans="1:4" ht="21.75" customHeight="1" x14ac:dyDescent="0.2">
      <c r="A49" s="176" t="s">
        <v>290</v>
      </c>
      <c r="B49" s="182">
        <v>10</v>
      </c>
      <c r="C49" s="182">
        <v>6</v>
      </c>
    </row>
    <row r="50" spans="1:4" ht="21.75" customHeight="1" x14ac:dyDescent="0.2">
      <c r="A50" s="176" t="s">
        <v>394</v>
      </c>
      <c r="B50" s="182">
        <v>8</v>
      </c>
      <c r="C50" s="182">
        <v>7</v>
      </c>
      <c r="D50" s="221"/>
    </row>
    <row r="51" spans="1:4" ht="21.75" customHeight="1" x14ac:dyDescent="0.2">
      <c r="A51" s="176" t="s">
        <v>291</v>
      </c>
      <c r="B51" s="182">
        <v>7</v>
      </c>
      <c r="C51" s="182">
        <v>5</v>
      </c>
    </row>
    <row r="52" spans="1:4" ht="21.75" customHeight="1" x14ac:dyDescent="0.2">
      <c r="A52" s="176" t="s">
        <v>478</v>
      </c>
      <c r="B52" s="182">
        <v>6</v>
      </c>
      <c r="C52" s="182">
        <v>1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148</v>
      </c>
      <c r="B54" s="218">
        <v>11</v>
      </c>
      <c r="C54" s="218">
        <v>7</v>
      </c>
      <c r="D54" s="221"/>
    </row>
    <row r="55" spans="1:4" ht="21.75" customHeight="1" x14ac:dyDescent="0.2">
      <c r="A55" s="175" t="s">
        <v>219</v>
      </c>
      <c r="B55" s="182">
        <v>11</v>
      </c>
      <c r="C55" s="182">
        <v>2</v>
      </c>
    </row>
    <row r="56" spans="1:4" ht="21.75" customHeight="1" x14ac:dyDescent="0.2">
      <c r="A56" s="175" t="s">
        <v>578</v>
      </c>
      <c r="B56" s="182">
        <v>8</v>
      </c>
      <c r="C56" s="182">
        <v>7</v>
      </c>
      <c r="D56" s="221"/>
    </row>
    <row r="57" spans="1:4" ht="36" customHeight="1" x14ac:dyDescent="0.2">
      <c r="A57" s="175" t="s">
        <v>297</v>
      </c>
      <c r="B57" s="177">
        <v>7</v>
      </c>
      <c r="C57" s="177">
        <v>4</v>
      </c>
    </row>
    <row r="58" spans="1:4" ht="21.75" customHeight="1" x14ac:dyDescent="0.2">
      <c r="A58" s="175" t="s">
        <v>186</v>
      </c>
      <c r="B58" s="182">
        <v>5</v>
      </c>
      <c r="C58" s="182">
        <v>2</v>
      </c>
      <c r="D58" s="221"/>
    </row>
    <row r="59" spans="1:4" ht="21" customHeight="1" x14ac:dyDescent="0.2">
      <c r="A59" s="175" t="s">
        <v>390</v>
      </c>
      <c r="B59" s="182">
        <v>5</v>
      </c>
      <c r="C59" s="182">
        <v>4</v>
      </c>
    </row>
    <row r="60" spans="1:4" ht="25.5" customHeight="1" x14ac:dyDescent="0.2">
      <c r="A60" s="175" t="s">
        <v>140</v>
      </c>
      <c r="B60" s="182">
        <v>4</v>
      </c>
      <c r="C60" s="182">
        <v>3</v>
      </c>
      <c r="D60" s="221"/>
    </row>
    <row r="61" spans="1:4" ht="26.25" customHeight="1" x14ac:dyDescent="0.2">
      <c r="A61" s="175" t="s">
        <v>188</v>
      </c>
      <c r="B61" s="182">
        <v>4</v>
      </c>
      <c r="C61" s="182">
        <v>1</v>
      </c>
    </row>
    <row r="62" spans="1:4" ht="31.5" customHeight="1" x14ac:dyDescent="0.2">
      <c r="A62" s="175" t="s">
        <v>501</v>
      </c>
      <c r="B62" s="182">
        <v>4</v>
      </c>
      <c r="C62" s="182">
        <v>2</v>
      </c>
      <c r="D62" s="221"/>
    </row>
    <row r="63" spans="1:4" ht="24" customHeight="1" x14ac:dyDescent="0.2">
      <c r="A63" s="175" t="s">
        <v>457</v>
      </c>
      <c r="B63" s="182">
        <v>4</v>
      </c>
      <c r="C63" s="182">
        <v>4</v>
      </c>
    </row>
    <row r="64" spans="1:4" ht="37.5" customHeight="1" x14ac:dyDescent="0.2">
      <c r="A64" s="175" t="s">
        <v>190</v>
      </c>
      <c r="B64" s="182">
        <v>3</v>
      </c>
      <c r="C64" s="182">
        <v>1</v>
      </c>
      <c r="D64" s="221"/>
    </row>
    <row r="65" spans="1:5" ht="19.5" customHeight="1" x14ac:dyDescent="0.2">
      <c r="A65" s="175" t="s">
        <v>187</v>
      </c>
      <c r="B65" s="182">
        <v>3</v>
      </c>
      <c r="C65" s="182">
        <v>0</v>
      </c>
    </row>
    <row r="66" spans="1:5" ht="15" customHeight="1" x14ac:dyDescent="0.2">
      <c r="A66" s="175" t="s">
        <v>579</v>
      </c>
      <c r="B66" s="182">
        <v>3</v>
      </c>
      <c r="C66" s="182">
        <v>3</v>
      </c>
      <c r="D66" s="221"/>
    </row>
    <row r="67" spans="1:5" ht="18" customHeight="1" x14ac:dyDescent="0.2">
      <c r="A67" s="175" t="s">
        <v>527</v>
      </c>
      <c r="B67" s="182">
        <v>3</v>
      </c>
      <c r="C67" s="182">
        <v>3</v>
      </c>
    </row>
    <row r="68" spans="1:5" ht="15.75" customHeight="1" x14ac:dyDescent="0.2">
      <c r="A68" s="175" t="s">
        <v>185</v>
      </c>
      <c r="B68" s="182">
        <v>2</v>
      </c>
      <c r="C68" s="182">
        <v>1</v>
      </c>
      <c r="D68" s="221"/>
    </row>
    <row r="69" spans="1:5" ht="38.450000000000003" customHeight="1" x14ac:dyDescent="0.2">
      <c r="A69" s="453" t="s">
        <v>59</v>
      </c>
      <c r="B69" s="453"/>
      <c r="C69" s="453"/>
    </row>
    <row r="70" spans="1:5" ht="21" customHeight="1" x14ac:dyDescent="0.2">
      <c r="A70" s="175" t="s">
        <v>126</v>
      </c>
      <c r="B70" s="182">
        <v>403</v>
      </c>
      <c r="C70" s="182">
        <v>211</v>
      </c>
      <c r="D70" s="221"/>
      <c r="E70" s="221"/>
    </row>
    <row r="71" spans="1:5" ht="21" customHeight="1" x14ac:dyDescent="0.2">
      <c r="A71" s="175" t="s">
        <v>298</v>
      </c>
      <c r="B71" s="182">
        <v>103</v>
      </c>
      <c r="C71" s="182">
        <v>32</v>
      </c>
    </row>
    <row r="72" spans="1:5" ht="21" customHeight="1" x14ac:dyDescent="0.2">
      <c r="A72" s="175" t="s">
        <v>125</v>
      </c>
      <c r="B72" s="182">
        <v>86</v>
      </c>
      <c r="C72" s="182">
        <v>58</v>
      </c>
      <c r="D72" s="221"/>
    </row>
    <row r="73" spans="1:5" ht="21" customHeight="1" x14ac:dyDescent="0.2">
      <c r="A73" s="175" t="s">
        <v>304</v>
      </c>
      <c r="B73" s="182">
        <v>23</v>
      </c>
      <c r="C73" s="182">
        <v>20</v>
      </c>
    </row>
    <row r="74" spans="1:5" ht="21" customHeight="1" x14ac:dyDescent="0.2">
      <c r="A74" s="175" t="s">
        <v>124</v>
      </c>
      <c r="B74" s="182">
        <v>22</v>
      </c>
      <c r="C74" s="182">
        <v>13</v>
      </c>
      <c r="D74" s="221"/>
    </row>
    <row r="75" spans="1:5" ht="25.5" customHeight="1" x14ac:dyDescent="0.2">
      <c r="A75" s="175" t="s">
        <v>118</v>
      </c>
      <c r="B75" s="182">
        <v>21</v>
      </c>
      <c r="C75" s="182">
        <v>15</v>
      </c>
    </row>
    <row r="76" spans="1:5" ht="33.75" customHeight="1" x14ac:dyDescent="0.2">
      <c r="A76" s="175" t="s">
        <v>392</v>
      </c>
      <c r="B76" s="182">
        <v>19</v>
      </c>
      <c r="C76" s="182">
        <v>12</v>
      </c>
      <c r="D76" s="221"/>
    </row>
    <row r="77" spans="1:5" ht="25.5" customHeight="1" x14ac:dyDescent="0.2">
      <c r="A77" s="175" t="s">
        <v>391</v>
      </c>
      <c r="B77" s="182">
        <v>16</v>
      </c>
      <c r="C77" s="182">
        <v>12</v>
      </c>
    </row>
    <row r="78" spans="1:5" ht="20.25" customHeight="1" x14ac:dyDescent="0.2">
      <c r="A78" s="175" t="s">
        <v>120</v>
      </c>
      <c r="B78" s="182">
        <v>10</v>
      </c>
      <c r="C78" s="182">
        <v>8</v>
      </c>
      <c r="D78" s="221"/>
    </row>
    <row r="79" spans="1:5" ht="21.75" customHeight="1" x14ac:dyDescent="0.2">
      <c r="A79" s="175" t="s">
        <v>192</v>
      </c>
      <c r="B79" s="182">
        <v>10</v>
      </c>
      <c r="C79" s="182">
        <v>4</v>
      </c>
    </row>
    <row r="80" spans="1:5" ht="18.75" customHeight="1" x14ac:dyDescent="0.2">
      <c r="A80" s="175" t="s">
        <v>397</v>
      </c>
      <c r="B80" s="182">
        <v>10</v>
      </c>
      <c r="C80" s="182">
        <v>1</v>
      </c>
      <c r="D80" s="221"/>
    </row>
    <row r="81" spans="1:4" ht="21" customHeight="1" x14ac:dyDescent="0.2">
      <c r="A81" s="175" t="s">
        <v>314</v>
      </c>
      <c r="B81" s="182">
        <v>10</v>
      </c>
      <c r="C81" s="182">
        <v>6</v>
      </c>
    </row>
    <row r="82" spans="1:4" ht="21" customHeight="1" x14ac:dyDescent="0.2">
      <c r="A82" s="175" t="s">
        <v>153</v>
      </c>
      <c r="B82" s="182">
        <v>8</v>
      </c>
      <c r="C82" s="182">
        <v>4</v>
      </c>
      <c r="D82" s="221"/>
    </row>
    <row r="83" spans="1:4" ht="23.25" customHeight="1" x14ac:dyDescent="0.2">
      <c r="A83" s="175" t="s">
        <v>483</v>
      </c>
      <c r="B83" s="182">
        <v>8</v>
      </c>
      <c r="C83" s="182">
        <v>4</v>
      </c>
    </row>
    <row r="84" spans="1:4" ht="18.75" customHeight="1" x14ac:dyDescent="0.2">
      <c r="A84" s="175" t="s">
        <v>432</v>
      </c>
      <c r="B84" s="182">
        <v>7</v>
      </c>
      <c r="C84" s="182">
        <v>3</v>
      </c>
      <c r="D84" s="221"/>
    </row>
    <row r="85" spans="1:4" ht="38.450000000000003" customHeight="1" x14ac:dyDescent="0.2">
      <c r="A85" s="453" t="s">
        <v>195</v>
      </c>
      <c r="B85" s="453"/>
      <c r="C85" s="453"/>
    </row>
    <row r="86" spans="1:4" ht="22.5" customHeight="1" x14ac:dyDescent="0.2">
      <c r="A86" s="175" t="s">
        <v>201</v>
      </c>
      <c r="B86" s="182">
        <v>40</v>
      </c>
      <c r="C86" s="182">
        <v>18</v>
      </c>
      <c r="D86" s="221"/>
    </row>
    <row r="87" spans="1:4" ht="20.25" customHeight="1" x14ac:dyDescent="0.2">
      <c r="A87" s="175" t="s">
        <v>198</v>
      </c>
      <c r="B87" s="182">
        <v>31</v>
      </c>
      <c r="C87" s="182">
        <v>21</v>
      </c>
    </row>
    <row r="88" spans="1:4" ht="32.25" customHeight="1" x14ac:dyDescent="0.2">
      <c r="A88" s="175" t="s">
        <v>135</v>
      </c>
      <c r="B88" s="182">
        <v>30</v>
      </c>
      <c r="C88" s="182">
        <v>15</v>
      </c>
      <c r="D88" s="221"/>
    </row>
    <row r="89" spans="1:4" ht="21" customHeight="1" x14ac:dyDescent="0.2">
      <c r="A89" s="175" t="s">
        <v>196</v>
      </c>
      <c r="B89" s="182">
        <v>26</v>
      </c>
      <c r="C89" s="182">
        <v>11</v>
      </c>
    </row>
    <row r="90" spans="1:4" ht="25.5" customHeight="1" x14ac:dyDescent="0.2">
      <c r="A90" s="175" t="s">
        <v>294</v>
      </c>
      <c r="B90" s="182">
        <v>24</v>
      </c>
      <c r="C90" s="182">
        <v>12</v>
      </c>
      <c r="D90" s="221"/>
    </row>
    <row r="91" spans="1:4" ht="35.25" customHeight="1" x14ac:dyDescent="0.2">
      <c r="A91" s="175" t="s">
        <v>220</v>
      </c>
      <c r="B91" s="182">
        <v>22</v>
      </c>
      <c r="C91" s="182">
        <v>14</v>
      </c>
    </row>
    <row r="92" spans="1:4" ht="19.5" customHeight="1" x14ac:dyDescent="0.2">
      <c r="A92" s="175" t="s">
        <v>200</v>
      </c>
      <c r="B92" s="182">
        <v>16</v>
      </c>
      <c r="C92" s="182">
        <v>9</v>
      </c>
      <c r="D92" s="221"/>
    </row>
    <row r="93" spans="1:4" ht="20.25" customHeight="1" x14ac:dyDescent="0.2">
      <c r="A93" s="175" t="s">
        <v>197</v>
      </c>
      <c r="B93" s="182">
        <v>10</v>
      </c>
      <c r="C93" s="182">
        <v>4</v>
      </c>
    </row>
    <row r="94" spans="1:4" ht="20.25" customHeight="1" x14ac:dyDescent="0.2">
      <c r="A94" s="175" t="s">
        <v>293</v>
      </c>
      <c r="B94" s="182">
        <v>6</v>
      </c>
      <c r="C94" s="182">
        <v>3</v>
      </c>
      <c r="D94" s="221"/>
    </row>
    <row r="95" spans="1:4" ht="54" customHeight="1" x14ac:dyDescent="0.2">
      <c r="A95" s="175" t="s">
        <v>440</v>
      </c>
      <c r="B95" s="182">
        <v>5</v>
      </c>
      <c r="C95" s="182">
        <v>1</v>
      </c>
    </row>
    <row r="96" spans="1:4" ht="17.25" customHeight="1" x14ac:dyDescent="0.2">
      <c r="A96" s="175" t="s">
        <v>203</v>
      </c>
      <c r="B96" s="182">
        <v>4</v>
      </c>
      <c r="C96" s="182">
        <v>2</v>
      </c>
      <c r="D96" s="221"/>
    </row>
    <row r="97" spans="1:4" ht="31.5" x14ac:dyDescent="0.2">
      <c r="A97" s="175" t="s">
        <v>458</v>
      </c>
      <c r="B97" s="182">
        <v>4</v>
      </c>
      <c r="C97" s="182">
        <v>3</v>
      </c>
    </row>
    <row r="98" spans="1:4" ht="15.75" x14ac:dyDescent="0.2">
      <c r="A98" s="175" t="s">
        <v>398</v>
      </c>
      <c r="B98" s="182">
        <v>4</v>
      </c>
      <c r="C98" s="182">
        <v>2</v>
      </c>
      <c r="D98" s="221"/>
    </row>
    <row r="99" spans="1:4" ht="17.25" customHeight="1" x14ac:dyDescent="0.2">
      <c r="A99" s="175" t="s">
        <v>474</v>
      </c>
      <c r="B99" s="182">
        <v>3</v>
      </c>
      <c r="C99" s="182">
        <v>0</v>
      </c>
    </row>
    <row r="100" spans="1:4" ht="30" customHeight="1" x14ac:dyDescent="0.2">
      <c r="A100" s="175" t="s">
        <v>524</v>
      </c>
      <c r="B100" s="182">
        <v>2</v>
      </c>
      <c r="C100" s="182">
        <v>2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8.75" customHeight="1" x14ac:dyDescent="0.2">
      <c r="A102" s="175" t="s">
        <v>131</v>
      </c>
      <c r="B102" s="182">
        <v>130</v>
      </c>
      <c r="C102" s="182">
        <v>70</v>
      </c>
      <c r="D102" s="221"/>
    </row>
    <row r="103" spans="1:4" ht="18.75" customHeight="1" x14ac:dyDescent="0.2">
      <c r="A103" s="175" t="s">
        <v>138</v>
      </c>
      <c r="B103" s="182">
        <v>56</v>
      </c>
      <c r="C103" s="182">
        <v>23</v>
      </c>
    </row>
    <row r="104" spans="1:4" ht="31.5" x14ac:dyDescent="0.2">
      <c r="A104" s="174" t="s">
        <v>139</v>
      </c>
      <c r="B104" s="182">
        <v>48</v>
      </c>
      <c r="C104" s="182">
        <v>29</v>
      </c>
      <c r="D104" s="221"/>
    </row>
    <row r="105" spans="1:4" ht="15.75" x14ac:dyDescent="0.2">
      <c r="A105" s="175" t="s">
        <v>205</v>
      </c>
      <c r="B105" s="182">
        <v>43</v>
      </c>
      <c r="C105" s="182">
        <v>28</v>
      </c>
    </row>
    <row r="106" spans="1:4" ht="31.5" x14ac:dyDescent="0.2">
      <c r="A106" s="175" t="s">
        <v>154</v>
      </c>
      <c r="B106" s="182">
        <v>34</v>
      </c>
      <c r="C106" s="182">
        <v>27</v>
      </c>
      <c r="D106" s="221"/>
    </row>
    <row r="107" spans="1:4" ht="18.75" customHeight="1" x14ac:dyDescent="0.2">
      <c r="A107" s="175" t="s">
        <v>296</v>
      </c>
      <c r="B107" s="182">
        <v>34</v>
      </c>
      <c r="C107" s="182">
        <v>21</v>
      </c>
    </row>
    <row r="108" spans="1:4" ht="18.75" customHeight="1" x14ac:dyDescent="0.2">
      <c r="A108" s="175" t="s">
        <v>207</v>
      </c>
      <c r="B108" s="182">
        <v>32</v>
      </c>
      <c r="C108" s="182">
        <v>22</v>
      </c>
      <c r="D108" s="221"/>
    </row>
    <row r="109" spans="1:4" ht="21.75" customHeight="1" x14ac:dyDescent="0.2">
      <c r="A109" s="175" t="s">
        <v>208</v>
      </c>
      <c r="B109" s="182">
        <v>26</v>
      </c>
      <c r="C109" s="182">
        <v>19</v>
      </c>
    </row>
    <row r="110" spans="1:4" ht="22.5" customHeight="1" x14ac:dyDescent="0.2">
      <c r="A110" s="175" t="s">
        <v>387</v>
      </c>
      <c r="B110" s="182">
        <v>22</v>
      </c>
      <c r="C110" s="182">
        <v>14</v>
      </c>
      <c r="D110" s="221"/>
    </row>
    <row r="111" spans="1:4" ht="14.25" customHeight="1" x14ac:dyDescent="0.2">
      <c r="A111" s="175" t="s">
        <v>151</v>
      </c>
      <c r="B111" s="182">
        <v>22</v>
      </c>
      <c r="C111" s="182">
        <v>16</v>
      </c>
    </row>
    <row r="112" spans="1:4" ht="25.5" customHeight="1" x14ac:dyDescent="0.2">
      <c r="A112" s="175" t="s">
        <v>232</v>
      </c>
      <c r="B112" s="182">
        <v>21</v>
      </c>
      <c r="C112" s="182">
        <v>13</v>
      </c>
      <c r="D112" s="221"/>
    </row>
    <row r="113" spans="1:4" ht="18.75" customHeight="1" x14ac:dyDescent="0.2">
      <c r="A113" s="175" t="s">
        <v>499</v>
      </c>
      <c r="B113" s="182">
        <v>21</v>
      </c>
      <c r="C113" s="182">
        <v>14</v>
      </c>
    </row>
    <row r="114" spans="1:4" ht="23.25" customHeight="1" x14ac:dyDescent="0.2">
      <c r="A114" s="175" t="s">
        <v>307</v>
      </c>
      <c r="B114" s="182">
        <v>19</v>
      </c>
      <c r="C114" s="182">
        <v>9</v>
      </c>
      <c r="D114" s="221"/>
    </row>
    <row r="115" spans="1:4" ht="31.5" customHeight="1" x14ac:dyDescent="0.2">
      <c r="A115" s="175" t="s">
        <v>155</v>
      </c>
      <c r="B115" s="182">
        <v>19</v>
      </c>
      <c r="C115" s="182">
        <v>10</v>
      </c>
    </row>
    <row r="116" spans="1:4" ht="18.75" customHeight="1" x14ac:dyDescent="0.2">
      <c r="A116" s="175" t="s">
        <v>206</v>
      </c>
      <c r="B116" s="182">
        <v>16</v>
      </c>
      <c r="C116" s="182">
        <v>10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0.25" customHeight="1" x14ac:dyDescent="0.2">
      <c r="A118" s="175" t="s">
        <v>116</v>
      </c>
      <c r="B118" s="182">
        <v>669</v>
      </c>
      <c r="C118" s="182">
        <v>312</v>
      </c>
      <c r="D118" s="221"/>
    </row>
    <row r="119" spans="1:4" ht="15.75" x14ac:dyDescent="0.2">
      <c r="A119" s="175" t="s">
        <v>122</v>
      </c>
      <c r="B119" s="182">
        <v>484</v>
      </c>
      <c r="C119" s="182">
        <v>427</v>
      </c>
    </row>
    <row r="120" spans="1:4" ht="53.25" customHeight="1" x14ac:dyDescent="0.2">
      <c r="A120" s="175" t="s">
        <v>222</v>
      </c>
      <c r="B120" s="182">
        <v>366</v>
      </c>
      <c r="C120" s="182">
        <v>104</v>
      </c>
      <c r="D120" s="221"/>
    </row>
    <row r="121" spans="1:4" ht="19.5" customHeight="1" x14ac:dyDescent="0.2">
      <c r="A121" s="175" t="s">
        <v>128</v>
      </c>
      <c r="B121" s="182">
        <v>264</v>
      </c>
      <c r="C121" s="182">
        <v>60</v>
      </c>
    </row>
    <row r="122" spans="1:4" ht="19.5" customHeight="1" x14ac:dyDescent="0.2">
      <c r="A122" s="175" t="s">
        <v>119</v>
      </c>
      <c r="B122" s="182">
        <v>171</v>
      </c>
      <c r="C122" s="182">
        <v>152</v>
      </c>
      <c r="D122" s="221"/>
    </row>
    <row r="123" spans="1:4" ht="19.5" customHeight="1" x14ac:dyDescent="0.2">
      <c r="A123" s="175" t="s">
        <v>214</v>
      </c>
      <c r="B123" s="182">
        <v>98</v>
      </c>
      <c r="C123" s="182">
        <v>68</v>
      </c>
    </row>
    <row r="124" spans="1:4" ht="19.5" customHeight="1" x14ac:dyDescent="0.2">
      <c r="A124" s="175" t="s">
        <v>152</v>
      </c>
      <c r="B124" s="182">
        <v>72</v>
      </c>
      <c r="C124" s="182">
        <v>41</v>
      </c>
      <c r="D124" s="221"/>
    </row>
    <row r="125" spans="1:4" ht="19.5" customHeight="1" x14ac:dyDescent="0.2">
      <c r="A125" s="175" t="s">
        <v>211</v>
      </c>
      <c r="B125" s="182">
        <v>36</v>
      </c>
      <c r="C125" s="182">
        <v>23</v>
      </c>
    </row>
    <row r="126" spans="1:4" ht="19.5" customHeight="1" x14ac:dyDescent="0.2">
      <c r="A126" s="175" t="s">
        <v>227</v>
      </c>
      <c r="B126" s="182">
        <v>25</v>
      </c>
      <c r="C126" s="182">
        <v>19</v>
      </c>
      <c r="D126" s="221"/>
    </row>
    <row r="127" spans="1:4" ht="19.5" customHeight="1" x14ac:dyDescent="0.2">
      <c r="A127" s="175" t="s">
        <v>210</v>
      </c>
      <c r="B127" s="182">
        <v>18</v>
      </c>
      <c r="C127" s="182">
        <v>8</v>
      </c>
    </row>
    <row r="128" spans="1:4" ht="24.75" customHeight="1" x14ac:dyDescent="0.2">
      <c r="A128" s="175" t="s">
        <v>476</v>
      </c>
      <c r="B128" s="182">
        <v>15</v>
      </c>
      <c r="C128" s="182">
        <v>11</v>
      </c>
      <c r="D128" s="221"/>
    </row>
    <row r="129" spans="1:4" ht="36.75" customHeight="1" x14ac:dyDescent="0.2">
      <c r="A129" s="175" t="s">
        <v>480</v>
      </c>
      <c r="B129" s="182">
        <v>11</v>
      </c>
      <c r="C129" s="182">
        <v>0</v>
      </c>
    </row>
    <row r="130" spans="1:4" ht="15.75" x14ac:dyDescent="0.2">
      <c r="A130" s="175" t="s">
        <v>528</v>
      </c>
      <c r="B130" s="182">
        <v>11</v>
      </c>
      <c r="C130" s="182">
        <v>6</v>
      </c>
      <c r="D130" s="221"/>
    </row>
    <row r="131" spans="1:4" ht="15.75" x14ac:dyDescent="0.2">
      <c r="A131" s="175" t="s">
        <v>576</v>
      </c>
      <c r="B131" s="182">
        <v>11</v>
      </c>
      <c r="C131" s="182">
        <v>5</v>
      </c>
    </row>
    <row r="132" spans="1:4" ht="15.75" customHeight="1" x14ac:dyDescent="0.2">
      <c r="A132" s="175" t="s">
        <v>521</v>
      </c>
      <c r="B132" s="182">
        <v>10</v>
      </c>
      <c r="C132" s="182">
        <v>10</v>
      </c>
      <c r="D132" s="221"/>
    </row>
    <row r="133" spans="1:4" ht="38.450000000000003" customHeight="1" x14ac:dyDescent="0.2">
      <c r="A133" s="453" t="s">
        <v>212</v>
      </c>
      <c r="B133" s="453"/>
      <c r="C133" s="453"/>
    </row>
    <row r="134" spans="1:4" ht="21" customHeight="1" x14ac:dyDescent="0.2">
      <c r="A134" s="175" t="s">
        <v>117</v>
      </c>
      <c r="B134" s="182">
        <v>413</v>
      </c>
      <c r="C134" s="182">
        <v>199</v>
      </c>
      <c r="D134" s="221"/>
    </row>
    <row r="135" spans="1:4" ht="21" customHeight="1" x14ac:dyDescent="0.2">
      <c r="A135" s="175" t="s">
        <v>150</v>
      </c>
      <c r="B135" s="182">
        <v>140</v>
      </c>
      <c r="C135" s="182">
        <v>111</v>
      </c>
    </row>
    <row r="136" spans="1:4" ht="21" customHeight="1" x14ac:dyDescent="0.2">
      <c r="A136" s="175" t="s">
        <v>132</v>
      </c>
      <c r="B136" s="182">
        <v>134</v>
      </c>
      <c r="C136" s="182">
        <v>84</v>
      </c>
      <c r="D136" s="221"/>
    </row>
    <row r="137" spans="1:4" ht="21" customHeight="1" x14ac:dyDescent="0.2">
      <c r="A137" s="175" t="s">
        <v>129</v>
      </c>
      <c r="B137" s="182">
        <v>117</v>
      </c>
      <c r="C137" s="182">
        <v>75</v>
      </c>
    </row>
    <row r="138" spans="1:4" ht="21" customHeight="1" x14ac:dyDescent="0.2">
      <c r="A138" s="174" t="s">
        <v>157</v>
      </c>
      <c r="B138" s="182">
        <v>62</v>
      </c>
      <c r="C138" s="182">
        <v>41</v>
      </c>
      <c r="D138" s="221"/>
    </row>
    <row r="139" spans="1:4" ht="21" customHeight="1" x14ac:dyDescent="0.2">
      <c r="A139" s="175" t="s">
        <v>143</v>
      </c>
      <c r="B139" s="182">
        <v>59</v>
      </c>
      <c r="C139" s="182">
        <v>38</v>
      </c>
    </row>
    <row r="140" spans="1:4" ht="21" customHeight="1" x14ac:dyDescent="0.2">
      <c r="A140" s="175" t="s">
        <v>137</v>
      </c>
      <c r="B140" s="182">
        <v>28</v>
      </c>
      <c r="C140" s="182">
        <v>21</v>
      </c>
      <c r="D140" s="221"/>
    </row>
    <row r="141" spans="1:4" ht="21" customHeight="1" x14ac:dyDescent="0.2">
      <c r="A141" s="175" t="s">
        <v>136</v>
      </c>
      <c r="B141" s="182">
        <v>20</v>
      </c>
      <c r="C141" s="182">
        <v>12</v>
      </c>
    </row>
    <row r="142" spans="1:4" ht="21" customHeight="1" x14ac:dyDescent="0.2">
      <c r="A142" s="175" t="s">
        <v>156</v>
      </c>
      <c r="B142" s="182">
        <v>17</v>
      </c>
      <c r="C142" s="182">
        <v>7</v>
      </c>
      <c r="D142" s="221"/>
    </row>
    <row r="143" spans="1:4" ht="21" customHeight="1" x14ac:dyDescent="0.2">
      <c r="A143" s="175" t="s">
        <v>230</v>
      </c>
      <c r="B143" s="182">
        <v>17</v>
      </c>
      <c r="C143" s="182">
        <v>8</v>
      </c>
    </row>
    <row r="144" spans="1:4" ht="47.25" x14ac:dyDescent="0.2">
      <c r="A144" s="175" t="s">
        <v>145</v>
      </c>
      <c r="B144" s="182">
        <v>5</v>
      </c>
      <c r="C144" s="182">
        <v>3</v>
      </c>
      <c r="D144" s="221"/>
    </row>
    <row r="145" spans="1:4" ht="19.5" customHeight="1" x14ac:dyDescent="0.2">
      <c r="A145" s="175" t="s">
        <v>393</v>
      </c>
      <c r="B145" s="182">
        <v>5</v>
      </c>
      <c r="C145" s="182">
        <v>4</v>
      </c>
    </row>
    <row r="146" spans="1:4" ht="15.75" customHeight="1" x14ac:dyDescent="0.2">
      <c r="A146" s="175" t="s">
        <v>121</v>
      </c>
      <c r="B146" s="182">
        <v>4</v>
      </c>
      <c r="C146" s="182">
        <v>4</v>
      </c>
      <c r="D146" s="221"/>
    </row>
    <row r="147" spans="1:4" ht="22.5" customHeight="1" x14ac:dyDescent="0.2">
      <c r="A147" s="175" t="s">
        <v>529</v>
      </c>
      <c r="B147" s="182">
        <v>3</v>
      </c>
      <c r="C147" s="182">
        <v>2</v>
      </c>
    </row>
    <row r="148" spans="1:4" ht="15.75" x14ac:dyDescent="0.2">
      <c r="A148" s="175" t="s">
        <v>485</v>
      </c>
      <c r="B148" s="182">
        <v>2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538</v>
      </c>
      <c r="B2" s="404"/>
      <c r="C2" s="404"/>
      <c r="D2" s="404"/>
    </row>
    <row r="3" spans="1:4" s="82" customFormat="1" ht="20.25" x14ac:dyDescent="0.3">
      <c r="A3" s="405" t="s">
        <v>64</v>
      </c>
      <c r="B3" s="405"/>
      <c r="C3" s="405"/>
      <c r="D3" s="405"/>
    </row>
    <row r="4" spans="1:4" s="85" customFormat="1" ht="21.75" customHeight="1" x14ac:dyDescent="0.3">
      <c r="A4" s="274" t="s">
        <v>235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38" t="s">
        <v>67</v>
      </c>
      <c r="B7" s="139">
        <f>SUM(B10:B28)</f>
        <v>431</v>
      </c>
      <c r="C7" s="139">
        <f>'9'!F5</f>
        <v>11588</v>
      </c>
      <c r="D7" s="140">
        <f>ROUND(C7/B7,0)</f>
        <v>27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10792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115</v>
      </c>
      <c r="C10" s="95">
        <f>'9'!F8</f>
        <v>1268</v>
      </c>
      <c r="D10" s="288">
        <f>IF(B10=0,0,C10/B10)</f>
        <v>11.026086956521739</v>
      </c>
    </row>
    <row r="11" spans="1:4" ht="35.25" customHeight="1" x14ac:dyDescent="0.2">
      <c r="A11" s="94" t="s">
        <v>35</v>
      </c>
      <c r="B11" s="95">
        <f>'4'!F8</f>
        <v>2</v>
      </c>
      <c r="C11" s="95">
        <f>'9'!F9</f>
        <v>72</v>
      </c>
      <c r="D11" s="288">
        <f t="shared" ref="D11:D28" si="0">IF(B11=0,0,C11/B11)</f>
        <v>36</v>
      </c>
    </row>
    <row r="12" spans="1:4" s="102" customFormat="1" ht="20.25" customHeight="1" x14ac:dyDescent="0.25">
      <c r="A12" s="94" t="s">
        <v>36</v>
      </c>
      <c r="B12" s="95">
        <f>'4'!F9</f>
        <v>96</v>
      </c>
      <c r="C12" s="95">
        <f>'9'!F10</f>
        <v>1588</v>
      </c>
      <c r="D12" s="288">
        <f t="shared" si="0"/>
        <v>16.541666666666668</v>
      </c>
    </row>
    <row r="13" spans="1:4" ht="36" customHeight="1" x14ac:dyDescent="0.2">
      <c r="A13" s="94" t="s">
        <v>37</v>
      </c>
      <c r="B13" s="95">
        <f>'4'!F10</f>
        <v>16</v>
      </c>
      <c r="C13" s="95">
        <f>'9'!F11</f>
        <v>417</v>
      </c>
      <c r="D13" s="288">
        <f t="shared" si="0"/>
        <v>26.0625</v>
      </c>
    </row>
    <row r="14" spans="1:4" ht="39.75" customHeight="1" x14ac:dyDescent="0.2">
      <c r="A14" s="94" t="s">
        <v>38</v>
      </c>
      <c r="B14" s="95">
        <f>'4'!F11</f>
        <v>5</v>
      </c>
      <c r="C14" s="95">
        <f>'9'!F12</f>
        <v>97</v>
      </c>
      <c r="D14" s="288">
        <f t="shared" si="0"/>
        <v>19.399999999999999</v>
      </c>
    </row>
    <row r="15" spans="1:4" ht="19.5" customHeight="1" x14ac:dyDescent="0.2">
      <c r="A15" s="94" t="s">
        <v>39</v>
      </c>
      <c r="B15" s="95">
        <f>'4'!F12</f>
        <v>3</v>
      </c>
      <c r="C15" s="95">
        <f>'9'!F13</f>
        <v>349</v>
      </c>
      <c r="D15" s="288">
        <f t="shared" si="0"/>
        <v>116.33333333333333</v>
      </c>
    </row>
    <row r="16" spans="1:4" ht="37.15" customHeight="1" x14ac:dyDescent="0.2">
      <c r="A16" s="94" t="s">
        <v>40</v>
      </c>
      <c r="B16" s="95">
        <f>'4'!F13</f>
        <v>45</v>
      </c>
      <c r="C16" s="95">
        <f>'9'!F14</f>
        <v>2126</v>
      </c>
      <c r="D16" s="288">
        <f t="shared" si="0"/>
        <v>47.244444444444447</v>
      </c>
    </row>
    <row r="17" spans="1:4" ht="33.6" customHeight="1" x14ac:dyDescent="0.2">
      <c r="A17" s="94" t="s">
        <v>41</v>
      </c>
      <c r="B17" s="95">
        <f>'4'!F14</f>
        <v>16</v>
      </c>
      <c r="C17" s="95">
        <f>'9'!F15</f>
        <v>589</v>
      </c>
      <c r="D17" s="288">
        <f t="shared" si="0"/>
        <v>36.8125</v>
      </c>
    </row>
    <row r="18" spans="1:4" ht="36.6" customHeight="1" x14ac:dyDescent="0.2">
      <c r="A18" s="94" t="s">
        <v>42</v>
      </c>
      <c r="B18" s="95">
        <f>'4'!F15</f>
        <v>4</v>
      </c>
      <c r="C18" s="95">
        <f>'9'!F16</f>
        <v>365</v>
      </c>
      <c r="D18" s="288">
        <f t="shared" si="0"/>
        <v>91.25</v>
      </c>
    </row>
    <row r="19" spans="1:4" ht="24" customHeight="1" x14ac:dyDescent="0.2">
      <c r="A19" s="94" t="s">
        <v>43</v>
      </c>
      <c r="B19" s="95">
        <f>'4'!F16</f>
        <v>5</v>
      </c>
      <c r="C19" s="95">
        <f>'9'!F17</f>
        <v>131</v>
      </c>
      <c r="D19" s="288">
        <f t="shared" si="0"/>
        <v>26.2</v>
      </c>
    </row>
    <row r="20" spans="1:4" ht="24.75" customHeight="1" x14ac:dyDescent="0.2">
      <c r="A20" s="94" t="s">
        <v>44</v>
      </c>
      <c r="B20" s="95">
        <f>'4'!F17</f>
        <v>0</v>
      </c>
      <c r="C20" s="95">
        <f>'9'!F18</f>
        <v>299</v>
      </c>
      <c r="D20" s="288">
        <f t="shared" si="0"/>
        <v>0</v>
      </c>
    </row>
    <row r="21" spans="1:4" ht="26.25" customHeight="1" x14ac:dyDescent="0.2">
      <c r="A21" s="94" t="s">
        <v>45</v>
      </c>
      <c r="B21" s="95">
        <f>'4'!F18</f>
        <v>2</v>
      </c>
      <c r="C21" s="95">
        <f>'9'!F19</f>
        <v>95</v>
      </c>
      <c r="D21" s="288">
        <f t="shared" si="0"/>
        <v>47.5</v>
      </c>
    </row>
    <row r="22" spans="1:4" ht="31.15" customHeight="1" x14ac:dyDescent="0.2">
      <c r="A22" s="94" t="s">
        <v>46</v>
      </c>
      <c r="B22" s="95">
        <f>'4'!F19</f>
        <v>3</v>
      </c>
      <c r="C22" s="95">
        <f>'9'!F20</f>
        <v>147</v>
      </c>
      <c r="D22" s="288">
        <f t="shared" si="0"/>
        <v>49</v>
      </c>
    </row>
    <row r="23" spans="1:4" ht="35.25" customHeight="1" x14ac:dyDescent="0.2">
      <c r="A23" s="94" t="s">
        <v>47</v>
      </c>
      <c r="B23" s="95">
        <f>'4'!F20</f>
        <v>8</v>
      </c>
      <c r="C23" s="95">
        <f>'9'!F21</f>
        <v>244</v>
      </c>
      <c r="D23" s="288">
        <f t="shared" si="0"/>
        <v>30.5</v>
      </c>
    </row>
    <row r="24" spans="1:4" ht="38.25" customHeight="1" x14ac:dyDescent="0.2">
      <c r="A24" s="94" t="s">
        <v>48</v>
      </c>
      <c r="B24" s="95">
        <f>'4'!F21</f>
        <v>41</v>
      </c>
      <c r="C24" s="95">
        <f>'9'!F22</f>
        <v>2112</v>
      </c>
      <c r="D24" s="288">
        <f t="shared" si="0"/>
        <v>51.512195121951223</v>
      </c>
    </row>
    <row r="25" spans="1:4" ht="29.45" customHeight="1" x14ac:dyDescent="0.2">
      <c r="A25" s="94" t="s">
        <v>49</v>
      </c>
      <c r="B25" s="95">
        <f>'4'!F22</f>
        <v>6</v>
      </c>
      <c r="C25" s="95">
        <f>'9'!F23</f>
        <v>241</v>
      </c>
      <c r="D25" s="288">
        <f t="shared" si="0"/>
        <v>40.166666666666664</v>
      </c>
    </row>
    <row r="26" spans="1:4" ht="30.75" customHeight="1" x14ac:dyDescent="0.2">
      <c r="A26" s="94" t="s">
        <v>50</v>
      </c>
      <c r="B26" s="95">
        <f>'4'!F23</f>
        <v>54</v>
      </c>
      <c r="C26" s="95">
        <f>'9'!F24</f>
        <v>518</v>
      </c>
      <c r="D26" s="288">
        <f t="shared" si="0"/>
        <v>9.5925925925925934</v>
      </c>
    </row>
    <row r="27" spans="1:4" ht="30.75" customHeight="1" x14ac:dyDescent="0.2">
      <c r="A27" s="94" t="s">
        <v>51</v>
      </c>
      <c r="B27" s="95">
        <f>'4'!F24</f>
        <v>4</v>
      </c>
      <c r="C27" s="95">
        <f>'9'!F25</f>
        <v>60</v>
      </c>
      <c r="D27" s="288">
        <f t="shared" si="0"/>
        <v>15</v>
      </c>
    </row>
    <row r="28" spans="1:4" ht="27.6" customHeight="1" x14ac:dyDescent="0.2">
      <c r="A28" s="94" t="s">
        <v>52</v>
      </c>
      <c r="B28" s="95">
        <f>'4'!F25</f>
        <v>6</v>
      </c>
      <c r="C28" s="95">
        <f>'9'!F26</f>
        <v>74</v>
      </c>
      <c r="D28" s="288">
        <f t="shared" si="0"/>
        <v>12.333333333333334</v>
      </c>
    </row>
    <row r="29" spans="1:4" ht="21.75" customHeight="1" x14ac:dyDescent="0.2">
      <c r="A29" s="454"/>
      <c r="B29" s="454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16" sqref="J16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538</v>
      </c>
      <c r="B2" s="404"/>
      <c r="C2" s="404"/>
      <c r="D2" s="404"/>
    </row>
    <row r="3" spans="1:4" s="82" customFormat="1" ht="18.75" x14ac:dyDescent="0.3">
      <c r="A3" s="430" t="s">
        <v>68</v>
      </c>
      <c r="B3" s="430"/>
      <c r="C3" s="430"/>
      <c r="D3" s="430"/>
    </row>
    <row r="4" spans="1:4" s="85" customFormat="1" ht="19.5" customHeight="1" x14ac:dyDescent="0.3">
      <c r="A4" s="274" t="s">
        <v>235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05" t="s">
        <v>36</v>
      </c>
      <c r="B7" s="126">
        <f>SUM(B8:B31)</f>
        <v>96</v>
      </c>
      <c r="C7" s="126">
        <f>SUM(C8:C31)</f>
        <v>1588</v>
      </c>
      <c r="D7" s="140">
        <f>ROUND(C7/B7,0)</f>
        <v>17</v>
      </c>
    </row>
    <row r="8" spans="1:4" ht="19.149999999999999" customHeight="1" x14ac:dyDescent="0.2">
      <c r="A8" s="94" t="s">
        <v>69</v>
      </c>
      <c r="B8" s="95">
        <f>'5'!F6</f>
        <v>19</v>
      </c>
      <c r="C8" s="95">
        <f>'11'!F6</f>
        <v>515</v>
      </c>
      <c r="D8" s="287">
        <f>IF(B8=0,0,C8/B8)</f>
        <v>27.105263157894736</v>
      </c>
    </row>
    <row r="9" spans="1:4" ht="19.149999999999999" customHeight="1" x14ac:dyDescent="0.2">
      <c r="A9" s="94" t="s">
        <v>70</v>
      </c>
      <c r="B9" s="95">
        <f>'5'!F7</f>
        <v>0</v>
      </c>
      <c r="C9" s="95">
        <f>'11'!F7</f>
        <v>23</v>
      </c>
      <c r="D9" s="287">
        <f t="shared" ref="D9:D31" si="0">IF(B9=0,0,C9/B9)</f>
        <v>0</v>
      </c>
    </row>
    <row r="10" spans="1:4" s="102" customFormat="1" ht="19.149999999999999" customHeight="1" x14ac:dyDescent="0.25">
      <c r="A10" s="94" t="s">
        <v>71</v>
      </c>
      <c r="B10" s="95">
        <f>'5'!F8</f>
        <v>1</v>
      </c>
      <c r="C10" s="95">
        <f>'11'!F8</f>
        <v>21</v>
      </c>
      <c r="D10" s="287">
        <f t="shared" si="0"/>
        <v>21</v>
      </c>
    </row>
    <row r="11" spans="1:4" ht="19.149999999999999" customHeight="1" x14ac:dyDescent="0.2">
      <c r="A11" s="94" t="s">
        <v>72</v>
      </c>
      <c r="B11" s="95">
        <f>'5'!F9</f>
        <v>2</v>
      </c>
      <c r="C11" s="95">
        <f>'11'!F9</f>
        <v>94</v>
      </c>
      <c r="D11" s="287">
        <f t="shared" si="0"/>
        <v>47</v>
      </c>
    </row>
    <row r="12" spans="1:4" ht="19.149999999999999" customHeight="1" x14ac:dyDescent="0.2">
      <c r="A12" s="94" t="s">
        <v>73</v>
      </c>
      <c r="B12" s="95">
        <f>'5'!F10</f>
        <v>7</v>
      </c>
      <c r="C12" s="95">
        <f>'11'!F10</f>
        <v>36</v>
      </c>
      <c r="D12" s="287">
        <f t="shared" si="0"/>
        <v>5.1428571428571432</v>
      </c>
    </row>
    <row r="13" spans="1:4" ht="31.5" x14ac:dyDescent="0.2">
      <c r="A13" s="94" t="s">
        <v>74</v>
      </c>
      <c r="B13" s="95">
        <f>'5'!F11</f>
        <v>5</v>
      </c>
      <c r="C13" s="95">
        <f>'11'!F11</f>
        <v>55</v>
      </c>
      <c r="D13" s="287">
        <f t="shared" si="0"/>
        <v>11</v>
      </c>
    </row>
    <row r="14" spans="1:4" ht="46.15" customHeight="1" x14ac:dyDescent="0.2">
      <c r="A14" s="94" t="s">
        <v>75</v>
      </c>
      <c r="B14" s="95">
        <f>'5'!F12</f>
        <v>15</v>
      </c>
      <c r="C14" s="95">
        <f>'11'!F12</f>
        <v>272</v>
      </c>
      <c r="D14" s="287">
        <f t="shared" si="0"/>
        <v>18.133333333333333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48</v>
      </c>
      <c r="D15" s="287">
        <f t="shared" si="0"/>
        <v>0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17</v>
      </c>
      <c r="D16" s="287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2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1</v>
      </c>
      <c r="C18" s="95">
        <f>'11'!F16</f>
        <v>26</v>
      </c>
      <c r="D18" s="287">
        <f t="shared" si="0"/>
        <v>26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7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8</v>
      </c>
      <c r="C20" s="95">
        <f>'11'!F18</f>
        <v>49</v>
      </c>
      <c r="D20" s="287">
        <f t="shared" si="0"/>
        <v>6.125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50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3</v>
      </c>
      <c r="C22" s="95">
        <f>'11'!F20</f>
        <v>90</v>
      </c>
      <c r="D22" s="287">
        <f t="shared" si="0"/>
        <v>30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10</v>
      </c>
      <c r="D23" s="287">
        <f t="shared" si="0"/>
        <v>0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13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18</v>
      </c>
      <c r="C25" s="95">
        <f>'11'!F23</f>
        <v>73</v>
      </c>
      <c r="D25" s="287">
        <f t="shared" si="0"/>
        <v>4.0555555555555554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23</v>
      </c>
      <c r="D26" s="287">
        <f t="shared" si="0"/>
        <v>0</v>
      </c>
    </row>
    <row r="27" spans="1:4" ht="31.5" x14ac:dyDescent="0.2">
      <c r="A27" s="94" t="s">
        <v>88</v>
      </c>
      <c r="B27" s="95">
        <f>'5'!F25</f>
        <v>0</v>
      </c>
      <c r="C27" s="95">
        <f>'11'!F25</f>
        <v>22</v>
      </c>
      <c r="D27" s="287">
        <f t="shared" si="0"/>
        <v>0</v>
      </c>
    </row>
    <row r="28" spans="1:4" ht="23.45" customHeight="1" x14ac:dyDescent="0.2">
      <c r="A28" s="94" t="s">
        <v>89</v>
      </c>
      <c r="B28" s="95">
        <f>'5'!F26</f>
        <v>9</v>
      </c>
      <c r="C28" s="95">
        <f>'11'!F26</f>
        <v>28</v>
      </c>
      <c r="D28" s="287">
        <f t="shared" si="0"/>
        <v>3.1111111111111112</v>
      </c>
    </row>
    <row r="29" spans="1:4" ht="23.45" customHeight="1" x14ac:dyDescent="0.2">
      <c r="A29" s="94" t="s">
        <v>90</v>
      </c>
      <c r="B29" s="95">
        <f>'5'!F27</f>
        <v>5</v>
      </c>
      <c r="C29" s="95">
        <f>'11'!F27</f>
        <v>94</v>
      </c>
      <c r="D29" s="287">
        <f t="shared" si="0"/>
        <v>18.8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4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3</v>
      </c>
      <c r="C31" s="95">
        <f>'11'!F29</f>
        <v>16</v>
      </c>
      <c r="D31" s="287">
        <f t="shared" si="0"/>
        <v>5.333333333333333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4" t="s">
        <v>101</v>
      </c>
      <c r="B1" s="404"/>
      <c r="C1" s="404"/>
      <c r="D1" s="404"/>
    </row>
    <row r="2" spans="1:7" s="82" customFormat="1" ht="20.25" x14ac:dyDescent="0.3">
      <c r="A2" s="404" t="s">
        <v>538</v>
      </c>
      <c r="B2" s="404"/>
      <c r="C2" s="404"/>
      <c r="D2" s="404"/>
    </row>
    <row r="3" spans="1:7" s="82" customFormat="1" ht="19.5" customHeight="1" x14ac:dyDescent="0.3">
      <c r="A3" s="430" t="s">
        <v>53</v>
      </c>
      <c r="B3" s="430"/>
      <c r="C3" s="430"/>
      <c r="D3" s="430"/>
      <c r="E3" s="149"/>
      <c r="F3" s="149"/>
      <c r="G3" s="149"/>
    </row>
    <row r="4" spans="1:7" s="82" customFormat="1" ht="23.25" customHeight="1" x14ac:dyDescent="0.35">
      <c r="A4" s="274" t="s">
        <v>235</v>
      </c>
      <c r="B4" s="150"/>
      <c r="C4" s="150"/>
      <c r="D4" s="150"/>
    </row>
    <row r="5" spans="1:7" s="85" customFormat="1" ht="25.5" customHeight="1" x14ac:dyDescent="0.2">
      <c r="A5" s="431"/>
      <c r="B5" s="456" t="s">
        <v>102</v>
      </c>
      <c r="C5" s="456" t="s">
        <v>106</v>
      </c>
      <c r="D5" s="456" t="s">
        <v>107</v>
      </c>
    </row>
    <row r="6" spans="1:7" s="85" customFormat="1" ht="48.6" customHeight="1" x14ac:dyDescent="0.2">
      <c r="A6" s="431"/>
      <c r="B6" s="456"/>
      <c r="C6" s="456"/>
      <c r="D6" s="456"/>
    </row>
    <row r="7" spans="1:7" s="110" customFormat="1" ht="42" customHeight="1" x14ac:dyDescent="0.25">
      <c r="A7" s="108" t="s">
        <v>67</v>
      </c>
      <c r="B7" s="109">
        <f>SUM(B9:B17)</f>
        <v>431</v>
      </c>
      <c r="C7" s="109">
        <f>SUM(C9:C17)</f>
        <v>11588</v>
      </c>
      <c r="D7" s="281">
        <f>ROUND(C7/B7,0)</f>
        <v>27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22</v>
      </c>
      <c r="C9" s="117">
        <f>'16'!F7</f>
        <v>1148</v>
      </c>
      <c r="D9" s="151">
        <f t="shared" ref="D9:D17" si="0">ROUND(C9/B9,0)</f>
        <v>52</v>
      </c>
    </row>
    <row r="10" spans="1:7" ht="25.9" customHeight="1" x14ac:dyDescent="0.2">
      <c r="A10" s="116" t="s">
        <v>56</v>
      </c>
      <c r="B10" s="117">
        <f>'6'!F8</f>
        <v>61</v>
      </c>
      <c r="C10" s="117">
        <f>'16'!F8</f>
        <v>926</v>
      </c>
      <c r="D10" s="151">
        <f t="shared" si="0"/>
        <v>15</v>
      </c>
    </row>
    <row r="11" spans="1:7" s="102" customFormat="1" ht="25.9" customHeight="1" x14ac:dyDescent="0.25">
      <c r="A11" s="116" t="s">
        <v>57</v>
      </c>
      <c r="B11" s="117">
        <f>'6'!F9</f>
        <v>46</v>
      </c>
      <c r="C11" s="117">
        <f>'16'!F9</f>
        <v>1126</v>
      </c>
      <c r="D11" s="151">
        <f t="shared" si="0"/>
        <v>24</v>
      </c>
    </row>
    <row r="12" spans="1:7" ht="25.9" customHeight="1" x14ac:dyDescent="0.2">
      <c r="A12" s="116" t="s">
        <v>58</v>
      </c>
      <c r="B12" s="117">
        <f>'6'!F10</f>
        <v>5</v>
      </c>
      <c r="C12" s="117">
        <f>'16'!F10</f>
        <v>728</v>
      </c>
      <c r="D12" s="151">
        <f t="shared" si="0"/>
        <v>146</v>
      </c>
    </row>
    <row r="13" spans="1:7" ht="25.9" customHeight="1" x14ac:dyDescent="0.2">
      <c r="A13" s="116" t="s">
        <v>59</v>
      </c>
      <c r="B13" s="117">
        <f>'6'!F11</f>
        <v>57</v>
      </c>
      <c r="C13" s="117">
        <f>'16'!F11</f>
        <v>2409</v>
      </c>
      <c r="D13" s="151">
        <f t="shared" si="0"/>
        <v>42</v>
      </c>
    </row>
    <row r="14" spans="1:7" ht="42" customHeight="1" x14ac:dyDescent="0.2">
      <c r="A14" s="116" t="s">
        <v>60</v>
      </c>
      <c r="B14" s="117">
        <f>'6'!F12</f>
        <v>14</v>
      </c>
      <c r="C14" s="117">
        <f>'16'!F12</f>
        <v>334</v>
      </c>
      <c r="D14" s="151">
        <f t="shared" si="0"/>
        <v>24</v>
      </c>
    </row>
    <row r="15" spans="1:7" ht="34.15" customHeight="1" x14ac:dyDescent="0.2">
      <c r="A15" s="116" t="s">
        <v>61</v>
      </c>
      <c r="B15" s="117">
        <f>'6'!F13</f>
        <v>85</v>
      </c>
      <c r="C15" s="117">
        <f>'16'!F13</f>
        <v>1068</v>
      </c>
      <c r="D15" s="151">
        <f t="shared" si="0"/>
        <v>13</v>
      </c>
      <c r="E15" s="101"/>
    </row>
    <row r="16" spans="1:7" ht="72" customHeight="1" x14ac:dyDescent="0.2">
      <c r="A16" s="116" t="s">
        <v>62</v>
      </c>
      <c r="B16" s="117">
        <f>'6'!F14</f>
        <v>89</v>
      </c>
      <c r="C16" s="117">
        <f>'16'!F14</f>
        <v>2086</v>
      </c>
      <c r="D16" s="151">
        <f t="shared" si="0"/>
        <v>23</v>
      </c>
      <c r="E16" s="101"/>
    </row>
    <row r="17" spans="1:5" ht="30.6" customHeight="1" x14ac:dyDescent="0.2">
      <c r="A17" s="116" t="s">
        <v>93</v>
      </c>
      <c r="B17" s="117">
        <f>'6'!F15</f>
        <v>52</v>
      </c>
      <c r="C17" s="117">
        <f>'16'!F15</f>
        <v>1763</v>
      </c>
      <c r="D17" s="151">
        <f t="shared" si="0"/>
        <v>34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8" zoomScale="70" zoomScaleNormal="100" zoomScaleSheetLayoutView="70" workbookViewId="0">
      <selection activeCell="L24" sqref="L24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8" t="s">
        <v>285</v>
      </c>
      <c r="B1" s="458"/>
      <c r="C1" s="458"/>
      <c r="D1" s="458"/>
      <c r="E1" s="458"/>
      <c r="F1" s="1"/>
      <c r="G1" s="1"/>
    </row>
    <row r="2" spans="1:7" ht="20.25" customHeight="1" x14ac:dyDescent="0.2">
      <c r="A2" s="459"/>
      <c r="B2" s="459"/>
      <c r="C2" s="459"/>
      <c r="D2" s="459"/>
      <c r="E2" s="459"/>
    </row>
    <row r="3" spans="1:7" ht="18" customHeight="1" x14ac:dyDescent="0.2">
      <c r="A3" s="460" t="s">
        <v>0</v>
      </c>
      <c r="B3" s="462" t="s">
        <v>532</v>
      </c>
      <c r="C3" s="462" t="s">
        <v>533</v>
      </c>
      <c r="D3" s="464" t="s">
        <v>1</v>
      </c>
      <c r="E3" s="465"/>
    </row>
    <row r="4" spans="1:7" ht="46.5" customHeight="1" x14ac:dyDescent="0.2">
      <c r="A4" s="461"/>
      <c r="B4" s="463"/>
      <c r="C4" s="463"/>
      <c r="D4" s="3" t="s">
        <v>2</v>
      </c>
      <c r="E4" s="4" t="s">
        <v>419</v>
      </c>
    </row>
    <row r="5" spans="1:7" ht="46.5" customHeight="1" x14ac:dyDescent="0.2">
      <c r="A5" s="363" t="s">
        <v>445</v>
      </c>
      <c r="B5" s="367" t="s">
        <v>449</v>
      </c>
      <c r="C5" s="294">
        <f>'28'!B9</f>
        <v>20983</v>
      </c>
      <c r="D5" s="368" t="s">
        <v>105</v>
      </c>
      <c r="E5" s="369" t="s">
        <v>105</v>
      </c>
    </row>
    <row r="6" spans="1:7" ht="27" customHeight="1" x14ac:dyDescent="0.25">
      <c r="A6" s="364" t="s">
        <v>446</v>
      </c>
      <c r="B6" s="294">
        <f>'28'!C9</f>
        <v>24407</v>
      </c>
      <c r="C6" s="294">
        <f>'28'!D9</f>
        <v>19317</v>
      </c>
      <c r="D6" s="7">
        <f t="shared" ref="D6:D19" si="0">ROUND(C6/B6*100,1)</f>
        <v>79.099999999999994</v>
      </c>
      <c r="E6" s="354">
        <f t="shared" ref="E6:E19" si="1">C6-B6</f>
        <v>-5090</v>
      </c>
      <c r="F6" s="5"/>
    </row>
    <row r="7" spans="1:7" ht="44.25" customHeight="1" x14ac:dyDescent="0.25">
      <c r="A7" s="6" t="s">
        <v>399</v>
      </c>
      <c r="B7" s="295">
        <f>'28'!G9</f>
        <v>6222</v>
      </c>
      <c r="C7" s="295">
        <f>'28'!H9</f>
        <v>3035</v>
      </c>
      <c r="D7" s="7">
        <f t="shared" si="0"/>
        <v>48.8</v>
      </c>
      <c r="E7" s="354">
        <f t="shared" si="1"/>
        <v>-3187</v>
      </c>
      <c r="F7" s="5"/>
    </row>
    <row r="8" spans="1:7" ht="26.25" customHeight="1" x14ac:dyDescent="0.25">
      <c r="A8" s="8" t="s">
        <v>400</v>
      </c>
      <c r="B8" s="293">
        <f>'28'!K9</f>
        <v>4991</v>
      </c>
      <c r="C8" s="293">
        <f>'28'!L9</f>
        <v>2752</v>
      </c>
      <c r="D8" s="7">
        <f t="shared" si="0"/>
        <v>55.1</v>
      </c>
      <c r="E8" s="354">
        <f t="shared" si="1"/>
        <v>-2239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39</v>
      </c>
      <c r="C10" s="296">
        <f>'28'!T9</f>
        <v>71</v>
      </c>
      <c r="D10" s="343">
        <f t="shared" si="0"/>
        <v>182.1</v>
      </c>
      <c r="E10" s="356">
        <f t="shared" si="1"/>
        <v>32</v>
      </c>
      <c r="F10" s="5"/>
    </row>
    <row r="11" spans="1:7" ht="24.75" customHeight="1" x14ac:dyDescent="0.25">
      <c r="A11" s="11" t="s">
        <v>401</v>
      </c>
      <c r="B11" s="297">
        <f>'28'!AA9</f>
        <v>956</v>
      </c>
      <c r="C11" s="297">
        <f>'28'!AB9</f>
        <v>577</v>
      </c>
      <c r="D11" s="7">
        <f t="shared" si="0"/>
        <v>60.4</v>
      </c>
      <c r="E11" s="354">
        <f t="shared" si="1"/>
        <v>-379</v>
      </c>
      <c r="F11" s="5"/>
    </row>
    <row r="12" spans="1:7" ht="23.25" customHeight="1" x14ac:dyDescent="0.25">
      <c r="A12" s="12" t="s">
        <v>402</v>
      </c>
      <c r="B12" s="295">
        <f>'28'!AE9</f>
        <v>569</v>
      </c>
      <c r="C12" s="295">
        <f>'28'!AF9</f>
        <v>393</v>
      </c>
      <c r="D12" s="7">
        <f t="shared" si="0"/>
        <v>69.099999999999994</v>
      </c>
      <c r="E12" s="354">
        <f t="shared" si="1"/>
        <v>-176</v>
      </c>
      <c r="F12" s="5"/>
    </row>
    <row r="13" spans="1:7" ht="23.25" customHeight="1" x14ac:dyDescent="0.25">
      <c r="A13" s="348" t="s">
        <v>427</v>
      </c>
      <c r="B13" s="295">
        <f>'28'!W9</f>
        <v>1</v>
      </c>
      <c r="C13" s="295">
        <f>'28'!X9</f>
        <v>3</v>
      </c>
      <c r="D13" s="344">
        <f>IF(B13=0,0,C13/B13)*100</f>
        <v>300</v>
      </c>
      <c r="E13" s="354">
        <f t="shared" si="1"/>
        <v>2</v>
      </c>
      <c r="F13" s="5"/>
    </row>
    <row r="14" spans="1:7" ht="45.75" customHeight="1" x14ac:dyDescent="0.25">
      <c r="A14" s="6" t="s">
        <v>403</v>
      </c>
      <c r="B14" s="295">
        <f>'28'!AI9</f>
        <v>1137</v>
      </c>
      <c r="C14" s="295">
        <f>'28'!AJ9</f>
        <v>261</v>
      </c>
      <c r="D14" s="7">
        <f t="shared" si="0"/>
        <v>23</v>
      </c>
      <c r="E14" s="354">
        <f t="shared" si="1"/>
        <v>-876</v>
      </c>
      <c r="F14" s="5"/>
    </row>
    <row r="15" spans="1:7" ht="41.25" customHeight="1" x14ac:dyDescent="0.25">
      <c r="A15" s="11" t="s">
        <v>406</v>
      </c>
      <c r="B15" s="359">
        <f>[15]Свод11!$C$10</f>
        <v>25244</v>
      </c>
      <c r="C15" s="359">
        <f>[16]Свод11!$C$10</f>
        <v>19416</v>
      </c>
      <c r="D15" s="7">
        <f t="shared" si="0"/>
        <v>76.900000000000006</v>
      </c>
      <c r="E15" s="354">
        <f t="shared" si="1"/>
        <v>-5828</v>
      </c>
      <c r="F15" s="5"/>
    </row>
    <row r="16" spans="1:7" ht="37.5" customHeight="1" x14ac:dyDescent="0.25">
      <c r="A16" s="332" t="s">
        <v>407</v>
      </c>
      <c r="B16" s="297">
        <f>[15]Свод11!$C$11</f>
        <v>20271</v>
      </c>
      <c r="C16" s="297">
        <f>[16]Свод11!$C$11</f>
        <v>17165</v>
      </c>
      <c r="D16" s="7">
        <f t="shared" si="0"/>
        <v>84.7</v>
      </c>
      <c r="E16" s="354">
        <f t="shared" si="1"/>
        <v>-3106</v>
      </c>
      <c r="F16" s="5"/>
    </row>
    <row r="17" spans="1:7" ht="28.5" customHeight="1" x14ac:dyDescent="0.25">
      <c r="A17" s="11" t="s">
        <v>404</v>
      </c>
      <c r="B17" s="297">
        <f>'28'!AM9</f>
        <v>22180</v>
      </c>
      <c r="C17" s="297">
        <f>'28'!AN9</f>
        <v>17332</v>
      </c>
      <c r="D17" s="7">
        <f t="shared" si="0"/>
        <v>78.099999999999994</v>
      </c>
      <c r="E17" s="354">
        <f t="shared" si="1"/>
        <v>-4848</v>
      </c>
      <c r="F17" s="5"/>
    </row>
    <row r="18" spans="1:7" ht="39" customHeight="1" x14ac:dyDescent="0.25">
      <c r="A18" s="13" t="s">
        <v>405</v>
      </c>
      <c r="B18" s="297">
        <f>'28'!AU9</f>
        <v>2275</v>
      </c>
      <c r="C18" s="297">
        <f>'28'!AV9</f>
        <v>1492</v>
      </c>
      <c r="D18" s="7">
        <f t="shared" si="0"/>
        <v>65.599999999999994</v>
      </c>
      <c r="E18" s="354">
        <f t="shared" si="1"/>
        <v>-783</v>
      </c>
      <c r="F18" s="5"/>
    </row>
    <row r="19" spans="1:7" ht="27.75" customHeight="1" x14ac:dyDescent="0.25">
      <c r="A19" s="14" t="s">
        <v>16</v>
      </c>
      <c r="B19" s="294">
        <f>'28'!AY9</f>
        <v>8029</v>
      </c>
      <c r="C19" s="294">
        <f>'28'!AZ9</f>
        <v>4123</v>
      </c>
      <c r="D19" s="7">
        <f t="shared" si="0"/>
        <v>51.4</v>
      </c>
      <c r="E19" s="354">
        <f t="shared" si="1"/>
        <v>-3906</v>
      </c>
      <c r="F19" s="5"/>
    </row>
    <row r="20" spans="1:7" ht="19.5" customHeight="1" x14ac:dyDescent="0.25">
      <c r="A20" s="469" t="s">
        <v>5</v>
      </c>
      <c r="B20" s="470"/>
      <c r="C20" s="470"/>
      <c r="D20" s="470"/>
      <c r="E20" s="471"/>
      <c r="F20" s="5"/>
    </row>
    <row r="21" spans="1:7" ht="12.75" customHeight="1" x14ac:dyDescent="0.25">
      <c r="A21" s="472"/>
      <c r="B21" s="473"/>
      <c r="C21" s="473"/>
      <c r="D21" s="473"/>
      <c r="E21" s="474"/>
      <c r="F21" s="5"/>
    </row>
    <row r="22" spans="1:7" ht="21.75" customHeight="1" x14ac:dyDescent="0.25">
      <c r="A22" s="460" t="s">
        <v>0</v>
      </c>
      <c r="B22" s="475" t="s">
        <v>539</v>
      </c>
      <c r="C22" s="475" t="s">
        <v>540</v>
      </c>
      <c r="D22" s="464" t="s">
        <v>1</v>
      </c>
      <c r="E22" s="465"/>
      <c r="F22" s="5"/>
    </row>
    <row r="23" spans="1:7" ht="28.5" customHeight="1" x14ac:dyDescent="0.25">
      <c r="A23" s="461"/>
      <c r="B23" s="476"/>
      <c r="C23" s="476"/>
      <c r="D23" s="3" t="s">
        <v>2</v>
      </c>
      <c r="E23" s="4" t="s">
        <v>418</v>
      </c>
      <c r="F23" s="5"/>
    </row>
    <row r="24" spans="1:7" ht="28.5" customHeight="1" x14ac:dyDescent="0.25">
      <c r="A24" s="365" t="s">
        <v>447</v>
      </c>
      <c r="B24" s="367" t="s">
        <v>449</v>
      </c>
      <c r="C24" s="381">
        <f>'28'!BC9</f>
        <v>12408</v>
      </c>
      <c r="D24" s="368" t="s">
        <v>105</v>
      </c>
      <c r="E24" s="369" t="s">
        <v>105</v>
      </c>
      <c r="F24" s="5"/>
    </row>
    <row r="25" spans="1:7" ht="23.25" customHeight="1" x14ac:dyDescent="0.25">
      <c r="A25" s="366" t="s">
        <v>448</v>
      </c>
      <c r="B25" s="295">
        <f>'28'!BD9</f>
        <v>12845</v>
      </c>
      <c r="C25" s="295">
        <f>'28'!BE9</f>
        <v>11588</v>
      </c>
      <c r="D25" s="7">
        <f t="shared" ref="D25:D28" si="2">ROUND(C25/B25*100,1)</f>
        <v>90.2</v>
      </c>
      <c r="E25" s="354">
        <f>C25-B25</f>
        <v>-1257</v>
      </c>
      <c r="F25" s="5"/>
    </row>
    <row r="26" spans="1:7" ht="20.25" customHeight="1" x14ac:dyDescent="0.25">
      <c r="A26" s="6" t="s">
        <v>404</v>
      </c>
      <c r="B26" s="295">
        <f>'28'!BH9</f>
        <v>11051</v>
      </c>
      <c r="C26" s="295">
        <f>'28'!BI9</f>
        <v>9847</v>
      </c>
      <c r="D26" s="7">
        <f t="shared" si="2"/>
        <v>89.1</v>
      </c>
      <c r="E26" s="354">
        <f>C26-B26</f>
        <v>-1204</v>
      </c>
      <c r="F26" s="5"/>
    </row>
    <row r="27" spans="1:7" ht="24" customHeight="1" x14ac:dyDescent="0.25">
      <c r="A27" s="16" t="s">
        <v>442</v>
      </c>
      <c r="B27" s="298">
        <f>'28'!BL9</f>
        <v>1069</v>
      </c>
      <c r="C27" s="298">
        <f>'28'!BM9</f>
        <v>431</v>
      </c>
      <c r="D27" s="7">
        <f t="shared" si="2"/>
        <v>40.299999999999997</v>
      </c>
      <c r="E27" s="357">
        <f>C27-B27</f>
        <v>-638</v>
      </c>
      <c r="F27" s="5"/>
      <c r="G27" s="15"/>
    </row>
    <row r="28" spans="1:7" ht="25.5" customHeight="1" x14ac:dyDescent="0.25">
      <c r="A28" s="17" t="s">
        <v>6</v>
      </c>
      <c r="B28" s="298">
        <f>'28'!BP9</f>
        <v>7486</v>
      </c>
      <c r="C28" s="298">
        <f>'28'!BQ9</f>
        <v>9107</v>
      </c>
      <c r="D28" s="346">
        <f t="shared" si="2"/>
        <v>121.7</v>
      </c>
      <c r="E28" s="358" t="s">
        <v>580</v>
      </c>
      <c r="F28" s="5"/>
    </row>
    <row r="29" spans="1:7" ht="25.5" customHeight="1" x14ac:dyDescent="0.25">
      <c r="A29" s="12" t="s">
        <v>408</v>
      </c>
      <c r="B29" s="295">
        <f>'28'!BT9</f>
        <v>12</v>
      </c>
      <c r="C29" s="295">
        <f>'28'!BU9</f>
        <v>27</v>
      </c>
      <c r="D29" s="466" t="s">
        <v>581</v>
      </c>
      <c r="E29" s="467"/>
      <c r="F29" s="5"/>
    </row>
    <row r="30" spans="1:7" ht="81" customHeight="1" x14ac:dyDescent="0.2">
      <c r="A30" s="468" t="s">
        <v>450</v>
      </c>
      <c r="B30" s="468"/>
      <c r="C30" s="468"/>
      <c r="D30" s="468"/>
      <c r="E30" s="468"/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topLeftCell="AA1" zoomScale="75" zoomScaleNormal="75" zoomScaleSheetLayoutView="75" workbookViewId="0">
      <selection activeCell="AJ9" sqref="AJ9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7" t="s">
        <v>286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0"/>
      <c r="BQ1" s="500"/>
      <c r="BR1" s="500"/>
      <c r="BS1" s="500"/>
      <c r="BT1" s="500"/>
      <c r="BU1" s="500"/>
      <c r="BV1" s="500"/>
    </row>
    <row r="2" spans="1:88" ht="24.75" customHeight="1" thickBot="1" x14ac:dyDescent="0.4">
      <c r="A2" s="25"/>
      <c r="B2" s="388"/>
      <c r="C2" s="479" t="s">
        <v>541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15"/>
      <c r="B3" s="519" t="s">
        <v>500</v>
      </c>
      <c r="C3" s="501" t="s">
        <v>443</v>
      </c>
      <c r="D3" s="501"/>
      <c r="E3" s="501"/>
      <c r="F3" s="501"/>
      <c r="G3" s="485" t="s">
        <v>8</v>
      </c>
      <c r="H3" s="486"/>
      <c r="I3" s="486"/>
      <c r="J3" s="487"/>
      <c r="K3" s="485" t="s">
        <v>9</v>
      </c>
      <c r="L3" s="486"/>
      <c r="M3" s="486"/>
      <c r="N3" s="487"/>
      <c r="O3" s="501" t="s">
        <v>10</v>
      </c>
      <c r="P3" s="501"/>
      <c r="Q3" s="501"/>
      <c r="R3" s="501"/>
      <c r="S3" s="501"/>
      <c r="T3" s="501"/>
      <c r="U3" s="501"/>
      <c r="V3" s="501"/>
      <c r="W3" s="485" t="s">
        <v>428</v>
      </c>
      <c r="X3" s="486"/>
      <c r="Y3" s="486"/>
      <c r="Z3" s="487"/>
      <c r="AA3" s="485" t="s">
        <v>11</v>
      </c>
      <c r="AB3" s="486"/>
      <c r="AC3" s="486"/>
      <c r="AD3" s="487"/>
      <c r="AE3" s="485" t="s">
        <v>12</v>
      </c>
      <c r="AF3" s="486"/>
      <c r="AG3" s="486"/>
      <c r="AH3" s="487"/>
      <c r="AI3" s="485" t="s">
        <v>13</v>
      </c>
      <c r="AJ3" s="486"/>
      <c r="AK3" s="486"/>
      <c r="AL3" s="487"/>
      <c r="AM3" s="485" t="s">
        <v>14</v>
      </c>
      <c r="AN3" s="486"/>
      <c r="AO3" s="486"/>
      <c r="AP3" s="487"/>
      <c r="AQ3" s="494" t="s">
        <v>215</v>
      </c>
      <c r="AR3" s="495"/>
      <c r="AS3" s="494" t="s">
        <v>216</v>
      </c>
      <c r="AT3" s="495"/>
      <c r="AU3" s="502" t="s">
        <v>15</v>
      </c>
      <c r="AV3" s="502"/>
      <c r="AW3" s="502"/>
      <c r="AX3" s="502"/>
      <c r="AY3" s="501" t="s">
        <v>16</v>
      </c>
      <c r="AZ3" s="501"/>
      <c r="BA3" s="501"/>
      <c r="BB3" s="501"/>
      <c r="BC3" s="503" t="s">
        <v>451</v>
      </c>
      <c r="BD3" s="506" t="s">
        <v>452</v>
      </c>
      <c r="BE3" s="507"/>
      <c r="BF3" s="507"/>
      <c r="BG3" s="508"/>
      <c r="BH3" s="501" t="s">
        <v>17</v>
      </c>
      <c r="BI3" s="501"/>
      <c r="BJ3" s="501"/>
      <c r="BK3" s="501"/>
      <c r="BL3" s="485" t="s">
        <v>18</v>
      </c>
      <c r="BM3" s="486"/>
      <c r="BN3" s="486"/>
      <c r="BO3" s="486"/>
      <c r="BP3" s="485" t="s">
        <v>6</v>
      </c>
      <c r="BQ3" s="486"/>
      <c r="BR3" s="486"/>
      <c r="BS3" s="487"/>
      <c r="BT3" s="501" t="s">
        <v>19</v>
      </c>
      <c r="BU3" s="501"/>
      <c r="BV3" s="501"/>
    </row>
    <row r="4" spans="1:88" ht="59.25" customHeight="1" x14ac:dyDescent="0.2">
      <c r="A4" s="516"/>
      <c r="B4" s="519"/>
      <c r="C4" s="501"/>
      <c r="D4" s="501"/>
      <c r="E4" s="501"/>
      <c r="F4" s="501"/>
      <c r="G4" s="488"/>
      <c r="H4" s="489"/>
      <c r="I4" s="489"/>
      <c r="J4" s="490"/>
      <c r="K4" s="488"/>
      <c r="L4" s="489"/>
      <c r="M4" s="489"/>
      <c r="N4" s="490"/>
      <c r="O4" s="488" t="s">
        <v>20</v>
      </c>
      <c r="P4" s="489"/>
      <c r="Q4" s="489"/>
      <c r="R4" s="490"/>
      <c r="S4" s="488" t="s">
        <v>21</v>
      </c>
      <c r="T4" s="489"/>
      <c r="U4" s="489"/>
      <c r="V4" s="490"/>
      <c r="W4" s="488"/>
      <c r="X4" s="489"/>
      <c r="Y4" s="489"/>
      <c r="Z4" s="490"/>
      <c r="AA4" s="488"/>
      <c r="AB4" s="489"/>
      <c r="AC4" s="489"/>
      <c r="AD4" s="490"/>
      <c r="AE4" s="488"/>
      <c r="AF4" s="489"/>
      <c r="AG4" s="489"/>
      <c r="AH4" s="490"/>
      <c r="AI4" s="488"/>
      <c r="AJ4" s="489"/>
      <c r="AK4" s="489"/>
      <c r="AL4" s="490"/>
      <c r="AM4" s="488"/>
      <c r="AN4" s="489"/>
      <c r="AO4" s="489"/>
      <c r="AP4" s="490"/>
      <c r="AQ4" s="496"/>
      <c r="AR4" s="497"/>
      <c r="AS4" s="496"/>
      <c r="AT4" s="497"/>
      <c r="AU4" s="502"/>
      <c r="AV4" s="502"/>
      <c r="AW4" s="502"/>
      <c r="AX4" s="502"/>
      <c r="AY4" s="501"/>
      <c r="AZ4" s="501"/>
      <c r="BA4" s="501"/>
      <c r="BB4" s="501"/>
      <c r="BC4" s="504"/>
      <c r="BD4" s="509"/>
      <c r="BE4" s="510"/>
      <c r="BF4" s="510"/>
      <c r="BG4" s="511"/>
      <c r="BH4" s="501"/>
      <c r="BI4" s="501"/>
      <c r="BJ4" s="501"/>
      <c r="BK4" s="501"/>
      <c r="BL4" s="488"/>
      <c r="BM4" s="489"/>
      <c r="BN4" s="489"/>
      <c r="BO4" s="489"/>
      <c r="BP4" s="488"/>
      <c r="BQ4" s="489"/>
      <c r="BR4" s="489"/>
      <c r="BS4" s="490"/>
      <c r="BT4" s="501"/>
      <c r="BU4" s="501"/>
      <c r="BV4" s="501"/>
    </row>
    <row r="5" spans="1:88" ht="46.5" customHeight="1" x14ac:dyDescent="0.2">
      <c r="A5" s="516"/>
      <c r="B5" s="503"/>
      <c r="C5" s="518"/>
      <c r="D5" s="518"/>
      <c r="E5" s="518"/>
      <c r="F5" s="518"/>
      <c r="G5" s="491"/>
      <c r="H5" s="492"/>
      <c r="I5" s="492"/>
      <c r="J5" s="493"/>
      <c r="K5" s="491"/>
      <c r="L5" s="492"/>
      <c r="M5" s="492"/>
      <c r="N5" s="493"/>
      <c r="O5" s="491"/>
      <c r="P5" s="492"/>
      <c r="Q5" s="492"/>
      <c r="R5" s="493"/>
      <c r="S5" s="491"/>
      <c r="T5" s="492"/>
      <c r="U5" s="492"/>
      <c r="V5" s="493"/>
      <c r="W5" s="491"/>
      <c r="X5" s="492"/>
      <c r="Y5" s="492"/>
      <c r="Z5" s="493"/>
      <c r="AA5" s="491"/>
      <c r="AB5" s="492"/>
      <c r="AC5" s="492"/>
      <c r="AD5" s="493"/>
      <c r="AE5" s="491"/>
      <c r="AF5" s="492"/>
      <c r="AG5" s="492"/>
      <c r="AH5" s="493"/>
      <c r="AI5" s="491"/>
      <c r="AJ5" s="492"/>
      <c r="AK5" s="492"/>
      <c r="AL5" s="493"/>
      <c r="AM5" s="491"/>
      <c r="AN5" s="492"/>
      <c r="AO5" s="492"/>
      <c r="AP5" s="493"/>
      <c r="AQ5" s="498"/>
      <c r="AR5" s="499"/>
      <c r="AS5" s="498"/>
      <c r="AT5" s="499"/>
      <c r="AU5" s="502"/>
      <c r="AV5" s="502"/>
      <c r="AW5" s="502"/>
      <c r="AX5" s="502"/>
      <c r="AY5" s="501"/>
      <c r="AZ5" s="501"/>
      <c r="BA5" s="501"/>
      <c r="BB5" s="501"/>
      <c r="BC5" s="505"/>
      <c r="BD5" s="512"/>
      <c r="BE5" s="513"/>
      <c r="BF5" s="513"/>
      <c r="BG5" s="514"/>
      <c r="BH5" s="501"/>
      <c r="BI5" s="501"/>
      <c r="BJ5" s="501"/>
      <c r="BK5" s="501"/>
      <c r="BL5" s="491"/>
      <c r="BM5" s="492"/>
      <c r="BN5" s="492"/>
      <c r="BO5" s="492"/>
      <c r="BP5" s="491"/>
      <c r="BQ5" s="492"/>
      <c r="BR5" s="492"/>
      <c r="BS5" s="493"/>
      <c r="BT5" s="501"/>
      <c r="BU5" s="501"/>
      <c r="BV5" s="501"/>
    </row>
    <row r="6" spans="1:88" ht="35.25" customHeight="1" x14ac:dyDescent="0.2">
      <c r="A6" s="516"/>
      <c r="B6" s="483">
        <v>2022</v>
      </c>
      <c r="C6" s="483">
        <v>2021</v>
      </c>
      <c r="D6" s="483">
        <v>2022</v>
      </c>
      <c r="E6" s="482" t="s">
        <v>22</v>
      </c>
      <c r="F6" s="482"/>
      <c r="G6" s="483">
        <v>2021</v>
      </c>
      <c r="H6" s="483">
        <v>2022</v>
      </c>
      <c r="I6" s="520" t="s">
        <v>22</v>
      </c>
      <c r="J6" s="521"/>
      <c r="K6" s="483">
        <v>2021</v>
      </c>
      <c r="L6" s="483">
        <v>2022</v>
      </c>
      <c r="M6" s="482" t="s">
        <v>22</v>
      </c>
      <c r="N6" s="482"/>
      <c r="O6" s="483">
        <v>2021</v>
      </c>
      <c r="P6" s="483">
        <v>2022</v>
      </c>
      <c r="Q6" s="482" t="s">
        <v>22</v>
      </c>
      <c r="R6" s="482"/>
      <c r="S6" s="483">
        <v>2021</v>
      </c>
      <c r="T6" s="483">
        <v>2022</v>
      </c>
      <c r="U6" s="482" t="s">
        <v>22</v>
      </c>
      <c r="V6" s="482"/>
      <c r="W6" s="483">
        <v>2021</v>
      </c>
      <c r="X6" s="483">
        <v>2022</v>
      </c>
      <c r="Y6" s="482" t="s">
        <v>22</v>
      </c>
      <c r="Z6" s="482"/>
      <c r="AA6" s="483">
        <v>2021</v>
      </c>
      <c r="AB6" s="483">
        <v>2022</v>
      </c>
      <c r="AC6" s="482" t="s">
        <v>22</v>
      </c>
      <c r="AD6" s="482"/>
      <c r="AE6" s="483">
        <v>2021</v>
      </c>
      <c r="AF6" s="483">
        <v>2022</v>
      </c>
      <c r="AG6" s="482" t="s">
        <v>22</v>
      </c>
      <c r="AH6" s="482"/>
      <c r="AI6" s="483">
        <v>2021</v>
      </c>
      <c r="AJ6" s="483">
        <v>2022</v>
      </c>
      <c r="AK6" s="482" t="s">
        <v>22</v>
      </c>
      <c r="AL6" s="482"/>
      <c r="AM6" s="483">
        <v>2021</v>
      </c>
      <c r="AN6" s="483">
        <v>2022</v>
      </c>
      <c r="AO6" s="482" t="s">
        <v>22</v>
      </c>
      <c r="AP6" s="482"/>
      <c r="AQ6" s="206"/>
      <c r="AR6" s="207"/>
      <c r="AS6" s="207"/>
      <c r="AT6" s="207"/>
      <c r="AU6" s="483">
        <v>2021</v>
      </c>
      <c r="AV6" s="483">
        <v>2022</v>
      </c>
      <c r="AW6" s="482" t="s">
        <v>22</v>
      </c>
      <c r="AX6" s="482"/>
      <c r="AY6" s="482" t="s">
        <v>23</v>
      </c>
      <c r="AZ6" s="482"/>
      <c r="BA6" s="482" t="s">
        <v>22</v>
      </c>
      <c r="BB6" s="482"/>
      <c r="BC6" s="483">
        <v>2022</v>
      </c>
      <c r="BD6" s="483">
        <v>2021</v>
      </c>
      <c r="BE6" s="483">
        <v>2022</v>
      </c>
      <c r="BF6" s="482" t="s">
        <v>22</v>
      </c>
      <c r="BG6" s="482"/>
      <c r="BH6" s="483">
        <v>2021</v>
      </c>
      <c r="BI6" s="483">
        <v>2022</v>
      </c>
      <c r="BJ6" s="482" t="s">
        <v>22</v>
      </c>
      <c r="BK6" s="482"/>
      <c r="BL6" s="483">
        <v>2021</v>
      </c>
      <c r="BM6" s="483">
        <v>2022</v>
      </c>
      <c r="BN6" s="527" t="s">
        <v>22</v>
      </c>
      <c r="BO6" s="528"/>
      <c r="BP6" s="483">
        <v>2021</v>
      </c>
      <c r="BQ6" s="483">
        <v>2022</v>
      </c>
      <c r="BR6" s="527" t="s">
        <v>22</v>
      </c>
      <c r="BS6" s="528"/>
      <c r="BT6" s="483">
        <v>2021</v>
      </c>
      <c r="BU6" s="483">
        <v>2022</v>
      </c>
      <c r="BV6" s="529" t="s">
        <v>24</v>
      </c>
    </row>
    <row r="7" spans="1:88" s="33" customFormat="1" ht="18.75" x14ac:dyDescent="0.2">
      <c r="A7" s="517"/>
      <c r="B7" s="484"/>
      <c r="C7" s="484"/>
      <c r="D7" s="484"/>
      <c r="E7" s="184" t="s">
        <v>2</v>
      </c>
      <c r="F7" s="184" t="s">
        <v>24</v>
      </c>
      <c r="G7" s="484"/>
      <c r="H7" s="484"/>
      <c r="I7" s="184" t="s">
        <v>2</v>
      </c>
      <c r="J7" s="184" t="s">
        <v>24</v>
      </c>
      <c r="K7" s="484"/>
      <c r="L7" s="484"/>
      <c r="M7" s="184" t="s">
        <v>2</v>
      </c>
      <c r="N7" s="184" t="s">
        <v>24</v>
      </c>
      <c r="O7" s="484"/>
      <c r="P7" s="484"/>
      <c r="Q7" s="184" t="s">
        <v>2</v>
      </c>
      <c r="R7" s="184" t="s">
        <v>24</v>
      </c>
      <c r="S7" s="484"/>
      <c r="T7" s="484"/>
      <c r="U7" s="184" t="s">
        <v>2</v>
      </c>
      <c r="V7" s="184" t="s">
        <v>24</v>
      </c>
      <c r="W7" s="484"/>
      <c r="X7" s="484"/>
      <c r="Y7" s="353" t="s">
        <v>2</v>
      </c>
      <c r="Z7" s="353" t="s">
        <v>24</v>
      </c>
      <c r="AA7" s="484"/>
      <c r="AB7" s="484"/>
      <c r="AC7" s="184" t="s">
        <v>2</v>
      </c>
      <c r="AD7" s="184" t="s">
        <v>24</v>
      </c>
      <c r="AE7" s="484"/>
      <c r="AF7" s="484"/>
      <c r="AG7" s="184" t="s">
        <v>2</v>
      </c>
      <c r="AH7" s="184" t="s">
        <v>24</v>
      </c>
      <c r="AI7" s="484"/>
      <c r="AJ7" s="484"/>
      <c r="AK7" s="184" t="s">
        <v>2</v>
      </c>
      <c r="AL7" s="184" t="s">
        <v>24</v>
      </c>
      <c r="AM7" s="484"/>
      <c r="AN7" s="484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4"/>
      <c r="AV7" s="484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4"/>
      <c r="BD7" s="484"/>
      <c r="BE7" s="484"/>
      <c r="BF7" s="380" t="s">
        <v>2</v>
      </c>
      <c r="BG7" s="380" t="s">
        <v>24</v>
      </c>
      <c r="BH7" s="484"/>
      <c r="BI7" s="484"/>
      <c r="BJ7" s="184" t="s">
        <v>2</v>
      </c>
      <c r="BK7" s="184" t="s">
        <v>24</v>
      </c>
      <c r="BL7" s="484"/>
      <c r="BM7" s="484"/>
      <c r="BN7" s="183" t="s">
        <v>2</v>
      </c>
      <c r="BO7" s="183" t="s">
        <v>24</v>
      </c>
      <c r="BP7" s="484"/>
      <c r="BQ7" s="484"/>
      <c r="BR7" s="183" t="s">
        <v>2</v>
      </c>
      <c r="BS7" s="183" t="s">
        <v>24</v>
      </c>
      <c r="BT7" s="484"/>
      <c r="BU7" s="484"/>
      <c r="BV7" s="530"/>
      <c r="BW7" s="522" t="s">
        <v>25</v>
      </c>
      <c r="BX7" s="522"/>
      <c r="BY7" s="522"/>
      <c r="BZ7" s="523"/>
      <c r="CA7" s="524"/>
      <c r="CB7" s="31">
        <v>2020</v>
      </c>
      <c r="CC7" s="32"/>
      <c r="CD7" s="522" t="s">
        <v>26</v>
      </c>
      <c r="CE7" s="522"/>
      <c r="CF7" s="522"/>
      <c r="CG7" s="523"/>
      <c r="CH7" s="524"/>
      <c r="CI7" s="525">
        <v>2019</v>
      </c>
      <c r="CJ7" s="526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287</v>
      </c>
      <c r="B9" s="377">
        <f>'[17]2020-21'!C9</f>
        <v>20983</v>
      </c>
      <c r="C9" s="377">
        <f>'[17]2020-21'!F9</f>
        <v>24407</v>
      </c>
      <c r="D9" s="377">
        <f>'[17]2020-21'!G9</f>
        <v>19317</v>
      </c>
      <c r="E9" s="378">
        <f>'[17]2020-21'!H9</f>
        <v>79.099999999999994</v>
      </c>
      <c r="F9" s="377">
        <f>'[17]2020-21'!I9</f>
        <v>-5090</v>
      </c>
      <c r="G9" s="352">
        <f>'[17]2020-21'!N9</f>
        <v>6222</v>
      </c>
      <c r="H9" s="352">
        <f>'[17]2020-21'!O9</f>
        <v>3035</v>
      </c>
      <c r="I9" s="35">
        <f>'[17]2020-21'!P9</f>
        <v>48.8</v>
      </c>
      <c r="J9" s="352">
        <f>'[17]2020-21'!Q9</f>
        <v>-3187</v>
      </c>
      <c r="K9" s="352">
        <f>'[17]2020-21'!R9</f>
        <v>4991</v>
      </c>
      <c r="L9" s="352">
        <f>'[17]2020-21'!S9</f>
        <v>2752</v>
      </c>
      <c r="M9" s="35">
        <f>'[17]2020-21'!T9</f>
        <v>55.1</v>
      </c>
      <c r="N9" s="352">
        <f>'[17]2020-21'!U9</f>
        <v>-2239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39</v>
      </c>
      <c r="T9" s="352">
        <f>'[17]2020-21'!AD9</f>
        <v>71</v>
      </c>
      <c r="U9" s="35">
        <f>'[17]2020-21'!AE9</f>
        <v>182.05128205128204</v>
      </c>
      <c r="V9" s="352">
        <f>'[17]2020-21'!AF9</f>
        <v>32</v>
      </c>
      <c r="W9" s="352">
        <f>'[17]2020-21'!AQ9</f>
        <v>1</v>
      </c>
      <c r="X9" s="352">
        <f>'[17]2020-21'!AR9</f>
        <v>3</v>
      </c>
      <c r="Y9" s="35">
        <f>'[17]2020-21'!AS9</f>
        <v>300</v>
      </c>
      <c r="Z9" s="352">
        <f>'[17]2020-21'!AT9</f>
        <v>2</v>
      </c>
      <c r="AA9" s="352">
        <f>'[17]2020-21'!AU9</f>
        <v>956</v>
      </c>
      <c r="AB9" s="352">
        <f>'[17]2020-21'!AV9</f>
        <v>577</v>
      </c>
      <c r="AC9" s="35">
        <f>'[17]2020-21'!AW9</f>
        <v>60.4</v>
      </c>
      <c r="AD9" s="352">
        <f>'[17]2020-21'!AX9</f>
        <v>-379</v>
      </c>
      <c r="AE9" s="352">
        <f>'[17]2020-21'!BB9</f>
        <v>569</v>
      </c>
      <c r="AF9" s="352">
        <f>'[17]2020-21'!BC9</f>
        <v>393</v>
      </c>
      <c r="AG9" s="35">
        <f>'[17]2020-21'!BD9</f>
        <v>69.099999999999994</v>
      </c>
      <c r="AH9" s="352">
        <f>'[17]2020-21'!BE9</f>
        <v>-176</v>
      </c>
      <c r="AI9" s="352">
        <f>'[17]2020-21'!BI9</f>
        <v>1137</v>
      </c>
      <c r="AJ9" s="352">
        <f>'[17]2020-21'!BJ9</f>
        <v>261</v>
      </c>
      <c r="AK9" s="35">
        <f>'[17]2020-21'!BK9</f>
        <v>22.955145118733512</v>
      </c>
      <c r="AL9" s="352">
        <f>'[17]2020-21'!BL9</f>
        <v>-876</v>
      </c>
      <c r="AM9" s="352">
        <f>'[17]2020-21'!BQ9</f>
        <v>22180</v>
      </c>
      <c r="AN9" s="352">
        <f>'[17]2020-21'!BR9</f>
        <v>17332</v>
      </c>
      <c r="AO9" s="35">
        <f>'[17]2020-21'!BS9</f>
        <v>78.099999999999994</v>
      </c>
      <c r="AP9" s="352">
        <f>'[17]2020-21'!BT9</f>
        <v>-4848</v>
      </c>
      <c r="AQ9" s="212"/>
      <c r="AR9" s="212"/>
      <c r="AS9" s="213"/>
      <c r="AT9" s="213"/>
      <c r="AU9" s="352">
        <f>'[17]2020-21'!CR9</f>
        <v>2275</v>
      </c>
      <c r="AV9" s="352">
        <f>'[17]2020-21'!CS9</f>
        <v>1492</v>
      </c>
      <c r="AW9" s="35">
        <f>'[17]2020-21'!CT9</f>
        <v>65.599999999999994</v>
      </c>
      <c r="AX9" s="352">
        <f>'[17]2020-21'!CU9</f>
        <v>-783</v>
      </c>
      <c r="AY9" s="352">
        <f>'[17]2020-21'!CV9</f>
        <v>8029</v>
      </c>
      <c r="AZ9" s="352">
        <f>'[17]2020-21'!CW9</f>
        <v>4123</v>
      </c>
      <c r="BA9" s="35">
        <f>'[17]2020-21'!CX9</f>
        <v>51.4</v>
      </c>
      <c r="BB9" s="352">
        <f>'[17]2020-21'!CY9</f>
        <v>-3906</v>
      </c>
      <c r="BC9" s="377">
        <f>'[17]2020-21'!DK9</f>
        <v>12408</v>
      </c>
      <c r="BD9" s="352">
        <f>'[17]2020-21'!DN9</f>
        <v>12845</v>
      </c>
      <c r="BE9" s="352">
        <f>'[17]2020-21'!DO9</f>
        <v>11588</v>
      </c>
      <c r="BF9" s="35">
        <f>'[17]2020-21'!DP9</f>
        <v>90.2</v>
      </c>
      <c r="BG9" s="352">
        <f>'[17]2020-21'!DQ9</f>
        <v>-1257</v>
      </c>
      <c r="BH9" s="352">
        <f>'[17]2020-21'!DR9</f>
        <v>11051</v>
      </c>
      <c r="BI9" s="352">
        <f>'[17]2020-21'!DS9</f>
        <v>9847</v>
      </c>
      <c r="BJ9" s="35">
        <f>'[17]2020-21'!DT9</f>
        <v>89.1</v>
      </c>
      <c r="BK9" s="352">
        <f>'[17]2020-21'!DU9</f>
        <v>-1204</v>
      </c>
      <c r="BL9" s="352">
        <f>'[17]2020-21'!DV9</f>
        <v>1069</v>
      </c>
      <c r="BM9" s="352">
        <f>'[17]2020-21'!DW9</f>
        <v>431</v>
      </c>
      <c r="BN9" s="35">
        <f>'[17]2020-21'!DX9</f>
        <v>40.299999999999997</v>
      </c>
      <c r="BO9" s="352">
        <f>'[17]2020-21'!DY9</f>
        <v>-638</v>
      </c>
      <c r="BP9" s="352">
        <f>'[17]2020-21'!DZ9</f>
        <v>7486</v>
      </c>
      <c r="BQ9" s="352">
        <f>'[17]2020-21'!EA9</f>
        <v>9107</v>
      </c>
      <c r="BR9" s="35">
        <f>'[17]2020-21'!EB9</f>
        <v>121.7</v>
      </c>
      <c r="BS9" s="352">
        <f>'[17]2020-21'!EC9</f>
        <v>1621</v>
      </c>
      <c r="BT9" s="352">
        <f>'[17]2020-21'!ED9</f>
        <v>12</v>
      </c>
      <c r="BU9" s="352">
        <f>'[17]2020-21'!EE9</f>
        <v>27</v>
      </c>
      <c r="BV9" s="352">
        <f>'[17]2020-21'!EF9</f>
        <v>15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242</v>
      </c>
      <c r="B10" s="379">
        <f>'[17]2020-21'!C10</f>
        <v>1050</v>
      </c>
      <c r="C10" s="379">
        <f>'[17]2020-21'!F10</f>
        <v>1573</v>
      </c>
      <c r="D10" s="379">
        <f>'[17]2020-21'!G10</f>
        <v>990</v>
      </c>
      <c r="E10" s="362">
        <f>'[17]2020-21'!H10</f>
        <v>62.9</v>
      </c>
      <c r="F10" s="379">
        <f>'[17]2020-21'!I10</f>
        <v>-583</v>
      </c>
      <c r="G10" s="41">
        <f>'[17]2020-21'!N10</f>
        <v>446</v>
      </c>
      <c r="H10" s="41">
        <f>'[17]2020-21'!O10</f>
        <v>230</v>
      </c>
      <c r="I10" s="362">
        <f>'[17]2020-21'!P10</f>
        <v>51.6</v>
      </c>
      <c r="J10" s="41">
        <f>'[17]2020-21'!Q10</f>
        <v>-216</v>
      </c>
      <c r="K10" s="41">
        <f>'[17]2020-21'!R10</f>
        <v>445</v>
      </c>
      <c r="L10" s="41">
        <f>'[17]2020-21'!S10</f>
        <v>180</v>
      </c>
      <c r="M10" s="362">
        <f>'[17]2020-21'!T10</f>
        <v>40.4</v>
      </c>
      <c r="N10" s="41">
        <f>'[17]2020-21'!U10</f>
        <v>-265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1</v>
      </c>
      <c r="T10" s="41">
        <f>'[17]2020-21'!AD10</f>
        <v>1</v>
      </c>
      <c r="U10" s="362">
        <f>'[17]2020-21'!AE10</f>
        <v>100</v>
      </c>
      <c r="V10" s="41">
        <f>'[17]2020-21'!AF10</f>
        <v>0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129</v>
      </c>
      <c r="AB10" s="41">
        <f>'[17]2020-21'!AV10</f>
        <v>55</v>
      </c>
      <c r="AC10" s="362">
        <f>'[17]2020-21'!AW10</f>
        <v>42.6</v>
      </c>
      <c r="AD10" s="41">
        <f>'[17]2020-21'!AX10</f>
        <v>-74</v>
      </c>
      <c r="AE10" s="41">
        <f>'[17]2020-21'!BB10</f>
        <v>103</v>
      </c>
      <c r="AF10" s="41">
        <f>'[17]2020-21'!BC10</f>
        <v>19</v>
      </c>
      <c r="AG10" s="362">
        <f>'[17]2020-21'!BD10</f>
        <v>18.399999999999999</v>
      </c>
      <c r="AH10" s="41">
        <f>'[17]2020-21'!BE10</f>
        <v>-84</v>
      </c>
      <c r="AI10" s="41">
        <f>'[17]2020-21'!BI10</f>
        <v>76</v>
      </c>
      <c r="AJ10" s="41">
        <f>'[17]2020-21'!BJ10</f>
        <v>29</v>
      </c>
      <c r="AK10" s="362">
        <f>'[17]2020-21'!BK10</f>
        <v>38.157894736842103</v>
      </c>
      <c r="AL10" s="41">
        <f>'[17]2020-21'!BL10</f>
        <v>-47</v>
      </c>
      <c r="AM10" s="41">
        <f>'[17]2020-21'!BQ10</f>
        <v>1481</v>
      </c>
      <c r="AN10" s="41">
        <f>'[17]2020-21'!BR10</f>
        <v>914</v>
      </c>
      <c r="AO10" s="362">
        <f>'[17]2020-21'!BS10</f>
        <v>61.7</v>
      </c>
      <c r="AP10" s="41">
        <f>'[17]2020-21'!BT10</f>
        <v>-567</v>
      </c>
      <c r="AQ10" s="214"/>
      <c r="AR10" s="214"/>
      <c r="AS10" s="213"/>
      <c r="AT10" s="213"/>
      <c r="AU10" s="41">
        <f>'[17]2020-21'!CR10</f>
        <v>136</v>
      </c>
      <c r="AV10" s="41">
        <f>'[17]2020-21'!CS10</f>
        <v>100</v>
      </c>
      <c r="AW10" s="362">
        <f>'[17]2020-21'!CT10</f>
        <v>73.5</v>
      </c>
      <c r="AX10" s="41">
        <f>'[17]2020-21'!CU10</f>
        <v>-36</v>
      </c>
      <c r="AY10" s="41">
        <f>'[17]2020-21'!CV10</f>
        <v>532</v>
      </c>
      <c r="AZ10" s="41">
        <f>'[17]2020-21'!CW10</f>
        <v>259</v>
      </c>
      <c r="BA10" s="362">
        <f>'[17]2020-21'!CX10</f>
        <v>48.7</v>
      </c>
      <c r="BB10" s="41">
        <f>'[17]2020-21'!CY10</f>
        <v>-273</v>
      </c>
      <c r="BC10" s="379">
        <f>'[17]2020-21'!DK10</f>
        <v>520</v>
      </c>
      <c r="BD10" s="41">
        <f>'[17]2020-21'!DN10</f>
        <v>762</v>
      </c>
      <c r="BE10" s="41">
        <f>'[17]2020-21'!DO10</f>
        <v>517</v>
      </c>
      <c r="BF10" s="362">
        <f>'[17]2020-21'!DP10</f>
        <v>67.8</v>
      </c>
      <c r="BG10" s="41">
        <f>'[17]2020-21'!DQ10</f>
        <v>-245</v>
      </c>
      <c r="BH10" s="41">
        <f>'[17]2020-21'!DR10</f>
        <v>737</v>
      </c>
      <c r="BI10" s="41">
        <f>'[17]2020-21'!DS10</f>
        <v>507</v>
      </c>
      <c r="BJ10" s="362">
        <f>'[17]2020-21'!DT10</f>
        <v>68.8</v>
      </c>
      <c r="BK10" s="41">
        <f>'[17]2020-21'!DU10</f>
        <v>-230</v>
      </c>
      <c r="BL10" s="41">
        <f>'[17]2020-21'!DV10</f>
        <v>36</v>
      </c>
      <c r="BM10" s="41">
        <f>'[17]2020-21'!DW10</f>
        <v>13</v>
      </c>
      <c r="BN10" s="362">
        <f>'[17]2020-21'!DX10</f>
        <v>36.1</v>
      </c>
      <c r="BO10" s="41">
        <f>'[17]2020-21'!DY10</f>
        <v>-23</v>
      </c>
      <c r="BP10" s="41">
        <f>'[17]2020-21'!DZ10</f>
        <v>7194</v>
      </c>
      <c r="BQ10" s="41">
        <f>'[17]2020-21'!EA10</f>
        <v>8162</v>
      </c>
      <c r="BR10" s="362">
        <f>'[17]2020-21'!EB10</f>
        <v>113.5</v>
      </c>
      <c r="BS10" s="41">
        <f>'[17]2020-21'!EC10</f>
        <v>968</v>
      </c>
      <c r="BT10" s="41">
        <f>'[17]2020-21'!ED10</f>
        <v>21</v>
      </c>
      <c r="BU10" s="41">
        <f>'[17]2020-21'!EE10</f>
        <v>40</v>
      </c>
      <c r="BV10" s="41">
        <f>'[17]2020-21'!EF10</f>
        <v>19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243</v>
      </c>
      <c r="B11" s="379">
        <f>'[17]2020-21'!C11</f>
        <v>615</v>
      </c>
      <c r="C11" s="379">
        <f>'[17]2020-21'!F11</f>
        <v>668</v>
      </c>
      <c r="D11" s="379">
        <f>'[17]2020-21'!G11</f>
        <v>601</v>
      </c>
      <c r="E11" s="362">
        <f>'[17]2020-21'!H11</f>
        <v>90</v>
      </c>
      <c r="F11" s="379">
        <f>'[17]2020-21'!I11</f>
        <v>-67</v>
      </c>
      <c r="G11" s="41">
        <f>'[17]2020-21'!N11</f>
        <v>198</v>
      </c>
      <c r="H11" s="41">
        <f>'[17]2020-21'!O11</f>
        <v>94</v>
      </c>
      <c r="I11" s="362">
        <f>'[17]2020-21'!P11</f>
        <v>47.5</v>
      </c>
      <c r="J11" s="41">
        <f>'[17]2020-21'!Q11</f>
        <v>-104</v>
      </c>
      <c r="K11" s="41">
        <f>'[17]2020-21'!R11</f>
        <v>132</v>
      </c>
      <c r="L11" s="41">
        <f>'[17]2020-21'!S11</f>
        <v>89</v>
      </c>
      <c r="M11" s="362">
        <f>'[17]2020-21'!T11</f>
        <v>67.400000000000006</v>
      </c>
      <c r="N11" s="41">
        <f>'[17]2020-21'!U11</f>
        <v>-43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0</v>
      </c>
      <c r="T11" s="41">
        <f>'[17]2020-21'!AD11</f>
        <v>1</v>
      </c>
      <c r="U11" s="362">
        <f>'[17]2020-21'!AE11</f>
        <v>0</v>
      </c>
      <c r="V11" s="41">
        <f>'[17]2020-21'!AF11</f>
        <v>1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14</v>
      </c>
      <c r="AB11" s="41">
        <f>'[17]2020-21'!AV11</f>
        <v>22</v>
      </c>
      <c r="AC11" s="362">
        <f>'[17]2020-21'!AW11</f>
        <v>157.1</v>
      </c>
      <c r="AD11" s="41">
        <f>'[17]2020-21'!AX11</f>
        <v>8</v>
      </c>
      <c r="AE11" s="41">
        <f>'[17]2020-21'!BB11</f>
        <v>0</v>
      </c>
      <c r="AF11" s="41">
        <f>'[17]2020-21'!BC11</f>
        <v>14</v>
      </c>
      <c r="AG11" s="362">
        <f>'[17]2020-21'!BD11</f>
        <v>0</v>
      </c>
      <c r="AH11" s="41">
        <f>'[17]2020-21'!BE11</f>
        <v>14</v>
      </c>
      <c r="AI11" s="41">
        <f>'[17]2020-21'!BI11</f>
        <v>44</v>
      </c>
      <c r="AJ11" s="41">
        <f>'[17]2020-21'!BJ11</f>
        <v>26</v>
      </c>
      <c r="AK11" s="362">
        <f>'[17]2020-21'!BK11</f>
        <v>59.090909090909093</v>
      </c>
      <c r="AL11" s="41">
        <f>'[17]2020-21'!BL11</f>
        <v>-18</v>
      </c>
      <c r="AM11" s="41">
        <f>'[17]2020-21'!BQ11</f>
        <v>639</v>
      </c>
      <c r="AN11" s="41">
        <f>'[17]2020-21'!BR11</f>
        <v>570</v>
      </c>
      <c r="AO11" s="362">
        <f>'[17]2020-21'!BS11</f>
        <v>89.2</v>
      </c>
      <c r="AP11" s="41">
        <f>'[17]2020-21'!BT11</f>
        <v>-69</v>
      </c>
      <c r="AQ11" s="214"/>
      <c r="AR11" s="214"/>
      <c r="AS11" s="213"/>
      <c r="AT11" s="213"/>
      <c r="AU11" s="41">
        <f>'[17]2020-21'!CR11</f>
        <v>74</v>
      </c>
      <c r="AV11" s="41">
        <f>'[17]2020-21'!CS11</f>
        <v>49</v>
      </c>
      <c r="AW11" s="362">
        <f>'[17]2020-21'!CT11</f>
        <v>66.2</v>
      </c>
      <c r="AX11" s="41">
        <f>'[17]2020-21'!CU11</f>
        <v>-25</v>
      </c>
      <c r="AY11" s="41">
        <f>'[17]2020-21'!CV11</f>
        <v>207</v>
      </c>
      <c r="AZ11" s="41">
        <f>'[17]2020-21'!CW11</f>
        <v>113</v>
      </c>
      <c r="BA11" s="362">
        <f>'[17]2020-21'!CX11</f>
        <v>54.6</v>
      </c>
      <c r="BB11" s="41">
        <f>'[17]2020-21'!CY11</f>
        <v>-94</v>
      </c>
      <c r="BC11" s="379">
        <f>'[17]2020-21'!DK11</f>
        <v>390</v>
      </c>
      <c r="BD11" s="41">
        <f>'[17]2020-21'!DN11</f>
        <v>367</v>
      </c>
      <c r="BE11" s="41">
        <f>'[17]2020-21'!DO11</f>
        <v>384</v>
      </c>
      <c r="BF11" s="362">
        <f>'[17]2020-21'!DP11</f>
        <v>104.6</v>
      </c>
      <c r="BG11" s="41">
        <f>'[17]2020-21'!DQ11</f>
        <v>17</v>
      </c>
      <c r="BH11" s="41">
        <f>'[17]2020-21'!DR11</f>
        <v>350</v>
      </c>
      <c r="BI11" s="41">
        <f>'[17]2020-21'!DS11</f>
        <v>356</v>
      </c>
      <c r="BJ11" s="362">
        <f>'[17]2020-21'!DT11</f>
        <v>101.7</v>
      </c>
      <c r="BK11" s="41">
        <f>'[17]2020-21'!DU11</f>
        <v>6</v>
      </c>
      <c r="BL11" s="41">
        <f>'[17]2020-21'!DV11</f>
        <v>21</v>
      </c>
      <c r="BM11" s="41">
        <f>'[17]2020-21'!DW11</f>
        <v>9</v>
      </c>
      <c r="BN11" s="362">
        <f>'[17]2020-21'!DX11</f>
        <v>42.9</v>
      </c>
      <c r="BO11" s="41">
        <f>'[17]2020-21'!DY11</f>
        <v>-12</v>
      </c>
      <c r="BP11" s="41">
        <f>'[17]2020-21'!DZ11</f>
        <v>7178</v>
      </c>
      <c r="BQ11" s="41">
        <f>'[17]2020-21'!EA11</f>
        <v>10239</v>
      </c>
      <c r="BR11" s="362">
        <f>'[17]2020-21'!EB11</f>
        <v>142.6</v>
      </c>
      <c r="BS11" s="41">
        <f>'[17]2020-21'!EC11</f>
        <v>3061</v>
      </c>
      <c r="BT11" s="41">
        <f>'[17]2020-21'!ED11</f>
        <v>17</v>
      </c>
      <c r="BU11" s="41">
        <f>'[17]2020-21'!EE11</f>
        <v>43</v>
      </c>
      <c r="BV11" s="41">
        <f>'[17]2020-21'!EF11</f>
        <v>26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244</v>
      </c>
      <c r="B12" s="379">
        <f>'[17]2020-21'!C12</f>
        <v>640</v>
      </c>
      <c r="C12" s="379">
        <f>'[17]2020-21'!F12</f>
        <v>594</v>
      </c>
      <c r="D12" s="379">
        <f>'[17]2020-21'!G12</f>
        <v>620</v>
      </c>
      <c r="E12" s="362">
        <f>'[17]2020-21'!H12</f>
        <v>104.4</v>
      </c>
      <c r="F12" s="379">
        <f>'[17]2020-21'!I12</f>
        <v>26</v>
      </c>
      <c r="G12" s="41">
        <f>'[17]2020-21'!N12</f>
        <v>131</v>
      </c>
      <c r="H12" s="41">
        <f>'[17]2020-21'!O12</f>
        <v>104</v>
      </c>
      <c r="I12" s="362">
        <f>'[17]2020-21'!P12</f>
        <v>79.400000000000006</v>
      </c>
      <c r="J12" s="41">
        <f>'[17]2020-21'!Q12</f>
        <v>-27</v>
      </c>
      <c r="K12" s="41">
        <f>'[17]2020-21'!R12</f>
        <v>105</v>
      </c>
      <c r="L12" s="41">
        <f>'[17]2020-21'!S12</f>
        <v>104</v>
      </c>
      <c r="M12" s="362">
        <f>'[17]2020-21'!T12</f>
        <v>99</v>
      </c>
      <c r="N12" s="41">
        <f>'[17]2020-21'!U12</f>
        <v>-1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24</v>
      </c>
      <c r="AB12" s="41">
        <f>'[17]2020-21'!AV12</f>
        <v>38</v>
      </c>
      <c r="AC12" s="362">
        <f>'[17]2020-21'!AW12</f>
        <v>158.30000000000001</v>
      </c>
      <c r="AD12" s="41">
        <f>'[17]2020-21'!AX12</f>
        <v>14</v>
      </c>
      <c r="AE12" s="41">
        <f>'[17]2020-21'!BB12</f>
        <v>17</v>
      </c>
      <c r="AF12" s="41">
        <f>'[17]2020-21'!BC12</f>
        <v>36</v>
      </c>
      <c r="AG12" s="362">
        <f>'[17]2020-21'!BD12</f>
        <v>211.8</v>
      </c>
      <c r="AH12" s="41">
        <f>'[17]2020-21'!BE12</f>
        <v>19</v>
      </c>
      <c r="AI12" s="41">
        <f>'[17]2020-21'!BI12</f>
        <v>38</v>
      </c>
      <c r="AJ12" s="41">
        <f>'[17]2020-21'!BJ12</f>
        <v>5</v>
      </c>
      <c r="AK12" s="362">
        <f>'[17]2020-21'!BK12</f>
        <v>13.157894736842104</v>
      </c>
      <c r="AL12" s="41">
        <f>'[17]2020-21'!BL12</f>
        <v>-33</v>
      </c>
      <c r="AM12" s="41">
        <f>'[17]2020-21'!BQ12</f>
        <v>513</v>
      </c>
      <c r="AN12" s="41">
        <f>'[17]2020-21'!BR12</f>
        <v>552</v>
      </c>
      <c r="AO12" s="362">
        <f>'[17]2020-21'!BS12</f>
        <v>107.6</v>
      </c>
      <c r="AP12" s="41">
        <f>'[17]2020-21'!BT12</f>
        <v>39</v>
      </c>
      <c r="AQ12" s="214"/>
      <c r="AR12" s="214"/>
      <c r="AS12" s="213"/>
      <c r="AT12" s="213"/>
      <c r="AU12" s="41">
        <f>'[17]2020-21'!CR12</f>
        <v>46</v>
      </c>
      <c r="AV12" s="41">
        <f>'[17]2020-21'!CS12</f>
        <v>27</v>
      </c>
      <c r="AW12" s="362">
        <f>'[17]2020-21'!CT12</f>
        <v>58.7</v>
      </c>
      <c r="AX12" s="41">
        <f>'[17]2020-21'!CU12</f>
        <v>-19</v>
      </c>
      <c r="AY12" s="41">
        <f>'[17]2020-21'!CV12</f>
        <v>169</v>
      </c>
      <c r="AZ12" s="41">
        <f>'[17]2020-21'!CW12</f>
        <v>118</v>
      </c>
      <c r="BA12" s="362">
        <f>'[17]2020-21'!CX12</f>
        <v>69.8</v>
      </c>
      <c r="BB12" s="41">
        <f>'[17]2020-21'!CY12</f>
        <v>-51</v>
      </c>
      <c r="BC12" s="379">
        <f>'[17]2020-21'!DK12</f>
        <v>378</v>
      </c>
      <c r="BD12" s="41">
        <f>'[17]2020-21'!DN12</f>
        <v>361</v>
      </c>
      <c r="BE12" s="41">
        <f>'[17]2020-21'!DO12</f>
        <v>364</v>
      </c>
      <c r="BF12" s="362">
        <f>'[17]2020-21'!DP12</f>
        <v>100.8</v>
      </c>
      <c r="BG12" s="41">
        <f>'[17]2020-21'!DQ12</f>
        <v>3</v>
      </c>
      <c r="BH12" s="41">
        <f>'[17]2020-21'!DR12</f>
        <v>296</v>
      </c>
      <c r="BI12" s="41">
        <f>'[17]2020-21'!DS12</f>
        <v>308</v>
      </c>
      <c r="BJ12" s="362">
        <f>'[17]2020-21'!DT12</f>
        <v>104.1</v>
      </c>
      <c r="BK12" s="41">
        <f>'[17]2020-21'!DU12</f>
        <v>12</v>
      </c>
      <c r="BL12" s="41">
        <f>'[17]2020-21'!DV12</f>
        <v>15</v>
      </c>
      <c r="BM12" s="41">
        <f>'[17]2020-21'!DW12</f>
        <v>7</v>
      </c>
      <c r="BN12" s="362">
        <f>'[17]2020-21'!DX12</f>
        <v>46.7</v>
      </c>
      <c r="BO12" s="41">
        <f>'[17]2020-21'!DY12</f>
        <v>-8</v>
      </c>
      <c r="BP12" s="41">
        <f>'[17]2020-21'!DZ12</f>
        <v>5973</v>
      </c>
      <c r="BQ12" s="41">
        <f>'[17]2020-21'!EA12</f>
        <v>10826</v>
      </c>
      <c r="BR12" s="362">
        <f>'[17]2020-21'!EB12</f>
        <v>181.2</v>
      </c>
      <c r="BS12" s="41">
        <f>'[17]2020-21'!EC12</f>
        <v>4853</v>
      </c>
      <c r="BT12" s="41">
        <f>'[17]2020-21'!ED12</f>
        <v>24</v>
      </c>
      <c r="BU12" s="41">
        <f>'[17]2020-21'!EE12</f>
        <v>52</v>
      </c>
      <c r="BV12" s="41">
        <f>'[17]2020-21'!EF12</f>
        <v>28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245</v>
      </c>
      <c r="B13" s="379">
        <f>'[17]2020-21'!C13</f>
        <v>869</v>
      </c>
      <c r="C13" s="379">
        <f>'[17]2020-21'!F13</f>
        <v>1100</v>
      </c>
      <c r="D13" s="379">
        <f>'[17]2020-21'!G13</f>
        <v>822</v>
      </c>
      <c r="E13" s="362">
        <f>'[17]2020-21'!H13</f>
        <v>74.7</v>
      </c>
      <c r="F13" s="379">
        <f>'[17]2020-21'!I13</f>
        <v>-278</v>
      </c>
      <c r="G13" s="41">
        <f>'[17]2020-21'!N13</f>
        <v>232</v>
      </c>
      <c r="H13" s="41">
        <f>'[17]2020-21'!O13</f>
        <v>120</v>
      </c>
      <c r="I13" s="362">
        <f>'[17]2020-21'!P13</f>
        <v>51.7</v>
      </c>
      <c r="J13" s="41">
        <f>'[17]2020-21'!Q13</f>
        <v>-112</v>
      </c>
      <c r="K13" s="41">
        <f>'[17]2020-21'!R13</f>
        <v>193</v>
      </c>
      <c r="L13" s="41">
        <f>'[17]2020-21'!S13</f>
        <v>114</v>
      </c>
      <c r="M13" s="362">
        <f>'[17]2020-21'!T13</f>
        <v>59.1</v>
      </c>
      <c r="N13" s="41">
        <f>'[17]2020-21'!U13</f>
        <v>-79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0</v>
      </c>
      <c r="T13" s="41">
        <f>'[17]2020-21'!AD13</f>
        <v>1</v>
      </c>
      <c r="U13" s="362">
        <f>'[17]2020-21'!AE13</f>
        <v>0</v>
      </c>
      <c r="V13" s="41">
        <f>'[17]2020-21'!AF13</f>
        <v>1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43</v>
      </c>
      <c r="AB13" s="41">
        <f>'[17]2020-21'!AV13</f>
        <v>7</v>
      </c>
      <c r="AC13" s="362">
        <f>'[17]2020-21'!AW13</f>
        <v>16.3</v>
      </c>
      <c r="AD13" s="41">
        <f>'[17]2020-21'!AX13</f>
        <v>-36</v>
      </c>
      <c r="AE13" s="41">
        <f>'[17]2020-21'!BB13</f>
        <v>0</v>
      </c>
      <c r="AF13" s="41">
        <f>'[17]2020-21'!BC13</f>
        <v>0</v>
      </c>
      <c r="AG13" s="362">
        <f>'[17]2020-21'!BD13</f>
        <v>0</v>
      </c>
      <c r="AH13" s="41">
        <f>'[17]2020-21'!BE13</f>
        <v>0</v>
      </c>
      <c r="AI13" s="41">
        <f>'[17]2020-21'!BI13</f>
        <v>35</v>
      </c>
      <c r="AJ13" s="41">
        <f>'[17]2020-21'!BJ13</f>
        <v>10</v>
      </c>
      <c r="AK13" s="362">
        <f>'[17]2020-21'!BK13</f>
        <v>28.571428571428573</v>
      </c>
      <c r="AL13" s="41">
        <f>'[17]2020-21'!BL13</f>
        <v>-25</v>
      </c>
      <c r="AM13" s="41">
        <f>'[17]2020-21'!BQ13</f>
        <v>857</v>
      </c>
      <c r="AN13" s="41">
        <f>'[17]2020-21'!BR13</f>
        <v>662</v>
      </c>
      <c r="AO13" s="362">
        <f>'[17]2020-21'!BS13</f>
        <v>77.2</v>
      </c>
      <c r="AP13" s="41">
        <f>'[17]2020-21'!BT13</f>
        <v>-195</v>
      </c>
      <c r="AQ13" s="214"/>
      <c r="AR13" s="214"/>
      <c r="AS13" s="213"/>
      <c r="AT13" s="213"/>
      <c r="AU13" s="41">
        <f>'[17]2020-21'!CR13</f>
        <v>87</v>
      </c>
      <c r="AV13" s="41">
        <f>'[17]2020-21'!CS13</f>
        <v>58</v>
      </c>
      <c r="AW13" s="362">
        <f>'[17]2020-21'!CT13</f>
        <v>66.7</v>
      </c>
      <c r="AX13" s="41">
        <f>'[17]2020-21'!CU13</f>
        <v>-29</v>
      </c>
      <c r="AY13" s="41">
        <f>'[17]2020-21'!CV13</f>
        <v>286</v>
      </c>
      <c r="AZ13" s="41">
        <f>'[17]2020-21'!CW13</f>
        <v>145</v>
      </c>
      <c r="BA13" s="362">
        <f>'[17]2020-21'!CX13</f>
        <v>50.7</v>
      </c>
      <c r="BB13" s="41">
        <f>'[17]2020-21'!CY13</f>
        <v>-141</v>
      </c>
      <c r="BC13" s="379">
        <f>'[17]2020-21'!DK13</f>
        <v>534</v>
      </c>
      <c r="BD13" s="41">
        <f>'[17]2020-21'!DN13</f>
        <v>616</v>
      </c>
      <c r="BE13" s="41">
        <f>'[17]2020-21'!DO13</f>
        <v>501</v>
      </c>
      <c r="BF13" s="362">
        <f>'[17]2020-21'!DP13</f>
        <v>81.3</v>
      </c>
      <c r="BG13" s="41">
        <f>'[17]2020-21'!DQ13</f>
        <v>-115</v>
      </c>
      <c r="BH13" s="41">
        <f>'[17]2020-21'!DR13</f>
        <v>434</v>
      </c>
      <c r="BI13" s="41">
        <f>'[17]2020-21'!DS13</f>
        <v>338</v>
      </c>
      <c r="BJ13" s="362">
        <f>'[17]2020-21'!DT13</f>
        <v>77.900000000000006</v>
      </c>
      <c r="BK13" s="41">
        <f>'[17]2020-21'!DU13</f>
        <v>-96</v>
      </c>
      <c r="BL13" s="41">
        <f>'[17]2020-21'!DV13</f>
        <v>22</v>
      </c>
      <c r="BM13" s="41">
        <f>'[17]2020-21'!DW13</f>
        <v>12</v>
      </c>
      <c r="BN13" s="362">
        <f>'[17]2020-21'!DX13</f>
        <v>54.5</v>
      </c>
      <c r="BO13" s="41">
        <f>'[17]2020-21'!DY13</f>
        <v>-10</v>
      </c>
      <c r="BP13" s="41">
        <f>'[17]2020-21'!DZ13</f>
        <v>7337</v>
      </c>
      <c r="BQ13" s="41">
        <f>'[17]2020-21'!EA13</f>
        <v>9392</v>
      </c>
      <c r="BR13" s="362">
        <f>'[17]2020-21'!EB13</f>
        <v>128</v>
      </c>
      <c r="BS13" s="41">
        <f>'[17]2020-21'!EC13</f>
        <v>2055</v>
      </c>
      <c r="BT13" s="41">
        <f>'[17]2020-21'!ED13</f>
        <v>28</v>
      </c>
      <c r="BU13" s="41">
        <f>'[17]2020-21'!EE13</f>
        <v>42</v>
      </c>
      <c r="BV13" s="41">
        <f>'[17]2020-21'!EF13</f>
        <v>14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246</v>
      </c>
      <c r="B14" s="379">
        <f>'[17]2020-21'!C14</f>
        <v>644</v>
      </c>
      <c r="C14" s="379">
        <f>'[17]2020-21'!F14</f>
        <v>783</v>
      </c>
      <c r="D14" s="379">
        <f>'[17]2020-21'!G14</f>
        <v>627</v>
      </c>
      <c r="E14" s="362">
        <f>'[17]2020-21'!H14</f>
        <v>80.099999999999994</v>
      </c>
      <c r="F14" s="379">
        <f>'[17]2020-21'!I14</f>
        <v>-156</v>
      </c>
      <c r="G14" s="41">
        <f>'[17]2020-21'!N14</f>
        <v>227</v>
      </c>
      <c r="H14" s="41">
        <f>'[17]2020-21'!O14</f>
        <v>110</v>
      </c>
      <c r="I14" s="362">
        <f>'[17]2020-21'!P14</f>
        <v>48.5</v>
      </c>
      <c r="J14" s="41">
        <f>'[17]2020-21'!Q14</f>
        <v>-117</v>
      </c>
      <c r="K14" s="41">
        <f>'[17]2020-21'!R14</f>
        <v>222</v>
      </c>
      <c r="L14" s="41">
        <f>'[17]2020-21'!S14</f>
        <v>105</v>
      </c>
      <c r="M14" s="362">
        <f>'[17]2020-21'!T14</f>
        <v>47.3</v>
      </c>
      <c r="N14" s="41">
        <f>'[17]2020-21'!U14</f>
        <v>-117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1</v>
      </c>
      <c r="T14" s="41">
        <f>'[17]2020-21'!AD14</f>
        <v>0</v>
      </c>
      <c r="U14" s="362">
        <f>'[17]2020-21'!AE14</f>
        <v>0</v>
      </c>
      <c r="V14" s="41">
        <f>'[17]2020-21'!AF14</f>
        <v>-1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61</v>
      </c>
      <c r="AB14" s="41">
        <f>'[17]2020-21'!AV14</f>
        <v>28</v>
      </c>
      <c r="AC14" s="362">
        <f>'[17]2020-21'!AW14</f>
        <v>45.9</v>
      </c>
      <c r="AD14" s="41">
        <f>'[17]2020-21'!AX14</f>
        <v>-33</v>
      </c>
      <c r="AE14" s="41">
        <f>'[17]2020-21'!BB14</f>
        <v>60</v>
      </c>
      <c r="AF14" s="41">
        <f>'[17]2020-21'!BC14</f>
        <v>20</v>
      </c>
      <c r="AG14" s="362">
        <f>'[17]2020-21'!BD14</f>
        <v>33.299999999999997</v>
      </c>
      <c r="AH14" s="41">
        <f>'[17]2020-21'!BE14</f>
        <v>-40</v>
      </c>
      <c r="AI14" s="41">
        <f>'[17]2020-21'!BI14</f>
        <v>61</v>
      </c>
      <c r="AJ14" s="41">
        <f>'[17]2020-21'!BJ14</f>
        <v>6</v>
      </c>
      <c r="AK14" s="362">
        <f>'[17]2020-21'!BK14</f>
        <v>9.8360655737704921</v>
      </c>
      <c r="AL14" s="41">
        <f>'[17]2020-21'!BL14</f>
        <v>-55</v>
      </c>
      <c r="AM14" s="41">
        <f>'[17]2020-21'!BQ14</f>
        <v>769</v>
      </c>
      <c r="AN14" s="41">
        <f>'[17]2020-21'!BR14</f>
        <v>565</v>
      </c>
      <c r="AO14" s="362">
        <f>'[17]2020-21'!BS14</f>
        <v>73.5</v>
      </c>
      <c r="AP14" s="41">
        <f>'[17]2020-21'!BT14</f>
        <v>-204</v>
      </c>
      <c r="AQ14" s="214"/>
      <c r="AR14" s="214"/>
      <c r="AS14" s="213"/>
      <c r="AT14" s="213"/>
      <c r="AU14" s="41">
        <f>'[17]2020-21'!CR14</f>
        <v>78</v>
      </c>
      <c r="AV14" s="41">
        <f>'[17]2020-21'!CS14</f>
        <v>48</v>
      </c>
      <c r="AW14" s="362">
        <f>'[17]2020-21'!CT14</f>
        <v>61.5</v>
      </c>
      <c r="AX14" s="41">
        <f>'[17]2020-21'!CU14</f>
        <v>-30</v>
      </c>
      <c r="AY14" s="41">
        <f>'[17]2020-21'!CV14</f>
        <v>309</v>
      </c>
      <c r="AZ14" s="41">
        <f>'[17]2020-21'!CW14</f>
        <v>132</v>
      </c>
      <c r="BA14" s="362">
        <f>'[17]2020-21'!CX14</f>
        <v>42.7</v>
      </c>
      <c r="BB14" s="41">
        <f>'[17]2020-21'!CY14</f>
        <v>-177</v>
      </c>
      <c r="BC14" s="379">
        <f>'[17]2020-21'!DK14</f>
        <v>375</v>
      </c>
      <c r="BD14" s="41">
        <f>'[17]2020-21'!DN14</f>
        <v>406</v>
      </c>
      <c r="BE14" s="41">
        <f>'[17]2020-21'!DO14</f>
        <v>371</v>
      </c>
      <c r="BF14" s="362">
        <f>'[17]2020-21'!DP14</f>
        <v>91.4</v>
      </c>
      <c r="BG14" s="41">
        <f>'[17]2020-21'!DQ14</f>
        <v>-35</v>
      </c>
      <c r="BH14" s="41">
        <f>'[17]2020-21'!DR14</f>
        <v>376</v>
      </c>
      <c r="BI14" s="41">
        <f>'[17]2020-21'!DS14</f>
        <v>324</v>
      </c>
      <c r="BJ14" s="362">
        <f>'[17]2020-21'!DT14</f>
        <v>86.2</v>
      </c>
      <c r="BK14" s="41">
        <f>'[17]2020-21'!DU14</f>
        <v>-52</v>
      </c>
      <c r="BL14" s="41">
        <f>'[17]2020-21'!DV14</f>
        <v>41</v>
      </c>
      <c r="BM14" s="41">
        <f>'[17]2020-21'!DW14</f>
        <v>28</v>
      </c>
      <c r="BN14" s="362">
        <f>'[17]2020-21'!DX14</f>
        <v>68.3</v>
      </c>
      <c r="BO14" s="41">
        <f>'[17]2020-21'!DY14</f>
        <v>-13</v>
      </c>
      <c r="BP14" s="41">
        <f>'[17]2020-21'!DZ14</f>
        <v>7082</v>
      </c>
      <c r="BQ14" s="41">
        <f>'[17]2020-21'!EA14</f>
        <v>7801</v>
      </c>
      <c r="BR14" s="362">
        <f>'[17]2020-21'!EB14</f>
        <v>110.2</v>
      </c>
      <c r="BS14" s="41">
        <f>'[17]2020-21'!EC14</f>
        <v>719</v>
      </c>
      <c r="BT14" s="41">
        <f>'[17]2020-21'!ED14</f>
        <v>10</v>
      </c>
      <c r="BU14" s="41">
        <f>'[17]2020-21'!EE14</f>
        <v>13</v>
      </c>
      <c r="BV14" s="41">
        <f>'[17]2020-21'!EF14</f>
        <v>3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247</v>
      </c>
      <c r="B15" s="379">
        <f>'[17]2020-21'!C15</f>
        <v>771</v>
      </c>
      <c r="C15" s="379">
        <f>'[17]2020-21'!F15</f>
        <v>868</v>
      </c>
      <c r="D15" s="379">
        <f>'[17]2020-21'!G15</f>
        <v>764</v>
      </c>
      <c r="E15" s="362">
        <f>'[17]2020-21'!H15</f>
        <v>88</v>
      </c>
      <c r="F15" s="379">
        <f>'[17]2020-21'!I15</f>
        <v>-104</v>
      </c>
      <c r="G15" s="41">
        <f>'[17]2020-21'!N15</f>
        <v>199</v>
      </c>
      <c r="H15" s="41">
        <f>'[17]2020-21'!O15</f>
        <v>52</v>
      </c>
      <c r="I15" s="362">
        <f>'[17]2020-21'!P15</f>
        <v>26.1</v>
      </c>
      <c r="J15" s="41">
        <f>'[17]2020-21'!Q15</f>
        <v>-147</v>
      </c>
      <c r="K15" s="41">
        <f>'[17]2020-21'!R15</f>
        <v>139</v>
      </c>
      <c r="L15" s="41">
        <f>'[17]2020-21'!S15</f>
        <v>48</v>
      </c>
      <c r="M15" s="362">
        <f>'[17]2020-21'!T15</f>
        <v>34.5</v>
      </c>
      <c r="N15" s="41">
        <f>'[17]2020-21'!U15</f>
        <v>-91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25</v>
      </c>
      <c r="AB15" s="41">
        <f>'[17]2020-21'!AV15</f>
        <v>9</v>
      </c>
      <c r="AC15" s="362">
        <f>'[17]2020-21'!AW15</f>
        <v>36</v>
      </c>
      <c r="AD15" s="41">
        <f>'[17]2020-21'!AX15</f>
        <v>-16</v>
      </c>
      <c r="AE15" s="41">
        <f>'[17]2020-21'!BB15</f>
        <v>0</v>
      </c>
      <c r="AF15" s="41">
        <f>'[17]2020-21'!BC15</f>
        <v>0</v>
      </c>
      <c r="AG15" s="362">
        <f>'[17]2020-21'!BD15</f>
        <v>0</v>
      </c>
      <c r="AH15" s="41">
        <f>'[17]2020-21'!BE15</f>
        <v>0</v>
      </c>
      <c r="AI15" s="41">
        <f>'[17]2020-21'!BI15</f>
        <v>14</v>
      </c>
      <c r="AJ15" s="41">
        <f>'[17]2020-21'!BJ15</f>
        <v>4</v>
      </c>
      <c r="AK15" s="362">
        <f>'[17]2020-21'!BK15</f>
        <v>28.571428571428569</v>
      </c>
      <c r="AL15" s="41">
        <f>'[17]2020-21'!BL15</f>
        <v>-10</v>
      </c>
      <c r="AM15" s="41">
        <f>'[17]2020-21'!BQ15</f>
        <v>749</v>
      </c>
      <c r="AN15" s="41">
        <f>'[17]2020-21'!BR15</f>
        <v>700</v>
      </c>
      <c r="AO15" s="362">
        <f>'[17]2020-21'!BS15</f>
        <v>93.5</v>
      </c>
      <c r="AP15" s="41">
        <f>'[17]2020-21'!BT15</f>
        <v>-49</v>
      </c>
      <c r="AQ15" s="214"/>
      <c r="AR15" s="214"/>
      <c r="AS15" s="213"/>
      <c r="AT15" s="213"/>
      <c r="AU15" s="41">
        <f>'[17]2020-21'!CR15</f>
        <v>85</v>
      </c>
      <c r="AV15" s="41">
        <f>'[17]2020-21'!CS15</f>
        <v>42</v>
      </c>
      <c r="AW15" s="362">
        <f>'[17]2020-21'!CT15</f>
        <v>49.4</v>
      </c>
      <c r="AX15" s="41">
        <f>'[17]2020-21'!CU15</f>
        <v>-43</v>
      </c>
      <c r="AY15" s="41">
        <f>'[17]2020-21'!CV15</f>
        <v>216</v>
      </c>
      <c r="AZ15" s="41">
        <f>'[17]2020-21'!CW15</f>
        <v>88</v>
      </c>
      <c r="BA15" s="362">
        <f>'[17]2020-21'!CX15</f>
        <v>40.700000000000003</v>
      </c>
      <c r="BB15" s="41">
        <f>'[17]2020-21'!CY15</f>
        <v>-128</v>
      </c>
      <c r="BC15" s="379">
        <f>'[17]2020-21'!DK15</f>
        <v>547</v>
      </c>
      <c r="BD15" s="41">
        <f>'[17]2020-21'!DN15</f>
        <v>514</v>
      </c>
      <c r="BE15" s="41">
        <f>'[17]2020-21'!DO15</f>
        <v>546</v>
      </c>
      <c r="BF15" s="362">
        <f>'[17]2020-21'!DP15</f>
        <v>106.2</v>
      </c>
      <c r="BG15" s="41">
        <f>'[17]2020-21'!DQ15</f>
        <v>32</v>
      </c>
      <c r="BH15" s="41">
        <f>'[17]2020-21'!DR15</f>
        <v>423</v>
      </c>
      <c r="BI15" s="41">
        <f>'[17]2020-21'!DS15</f>
        <v>472</v>
      </c>
      <c r="BJ15" s="362">
        <f>'[17]2020-21'!DT15</f>
        <v>111.6</v>
      </c>
      <c r="BK15" s="41">
        <f>'[17]2020-21'!DU15</f>
        <v>49</v>
      </c>
      <c r="BL15" s="41">
        <f>'[17]2020-21'!DV15</f>
        <v>17</v>
      </c>
      <c r="BM15" s="41">
        <f>'[17]2020-21'!DW15</f>
        <v>11</v>
      </c>
      <c r="BN15" s="362">
        <f>'[17]2020-21'!DX15</f>
        <v>64.7</v>
      </c>
      <c r="BO15" s="41">
        <f>'[17]2020-21'!DY15</f>
        <v>-6</v>
      </c>
      <c r="BP15" s="41">
        <f>'[17]2020-21'!DZ15</f>
        <v>7338</v>
      </c>
      <c r="BQ15" s="41">
        <f>'[17]2020-21'!EA15</f>
        <v>8675</v>
      </c>
      <c r="BR15" s="362">
        <f>'[17]2020-21'!EB15</f>
        <v>118.2</v>
      </c>
      <c r="BS15" s="41">
        <f>'[17]2020-21'!EC15</f>
        <v>1337</v>
      </c>
      <c r="BT15" s="41">
        <f>'[17]2020-21'!ED15</f>
        <v>30</v>
      </c>
      <c r="BU15" s="41">
        <f>'[17]2020-21'!EE15</f>
        <v>50</v>
      </c>
      <c r="BV15" s="41">
        <f>'[17]2020-21'!EF15</f>
        <v>20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248</v>
      </c>
      <c r="B16" s="379">
        <f>'[17]2020-21'!C16</f>
        <v>427</v>
      </c>
      <c r="C16" s="379">
        <f>'[17]2020-21'!F16</f>
        <v>501</v>
      </c>
      <c r="D16" s="379">
        <f>'[17]2020-21'!G16</f>
        <v>426</v>
      </c>
      <c r="E16" s="362">
        <f>'[17]2020-21'!H16</f>
        <v>85</v>
      </c>
      <c r="F16" s="379">
        <f>'[17]2020-21'!I16</f>
        <v>-75</v>
      </c>
      <c r="G16" s="41">
        <f>'[17]2020-21'!N16</f>
        <v>78</v>
      </c>
      <c r="H16" s="41">
        <f>'[17]2020-21'!O16</f>
        <v>36</v>
      </c>
      <c r="I16" s="362">
        <f>'[17]2020-21'!P16</f>
        <v>46.2</v>
      </c>
      <c r="J16" s="41">
        <f>'[17]2020-21'!Q16</f>
        <v>-42</v>
      </c>
      <c r="K16" s="41">
        <f>'[17]2020-21'!R16</f>
        <v>76</v>
      </c>
      <c r="L16" s="41">
        <f>'[17]2020-21'!S16</f>
        <v>36</v>
      </c>
      <c r="M16" s="362">
        <f>'[17]2020-21'!T16</f>
        <v>47.4</v>
      </c>
      <c r="N16" s="41">
        <f>'[17]2020-21'!U16</f>
        <v>-40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0</v>
      </c>
      <c r="T16" s="41">
        <f>'[17]2020-21'!AD16</f>
        <v>0</v>
      </c>
      <c r="U16" s="362">
        <f>'[17]2020-21'!AE16</f>
        <v>0</v>
      </c>
      <c r="V16" s="41">
        <f>'[17]2020-21'!AF16</f>
        <v>0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18</v>
      </c>
      <c r="AB16" s="41">
        <f>'[17]2020-21'!AV16</f>
        <v>0</v>
      </c>
      <c r="AC16" s="362">
        <f>'[17]2020-21'!AW16</f>
        <v>0</v>
      </c>
      <c r="AD16" s="41">
        <f>'[17]2020-21'!AX16</f>
        <v>-18</v>
      </c>
      <c r="AE16" s="41">
        <f>'[17]2020-21'!BB16</f>
        <v>18</v>
      </c>
      <c r="AF16" s="41">
        <f>'[17]2020-21'!BC16</f>
        <v>0</v>
      </c>
      <c r="AG16" s="362">
        <f>'[17]2020-21'!BD16</f>
        <v>0</v>
      </c>
      <c r="AH16" s="41">
        <f>'[17]2020-21'!BE16</f>
        <v>-18</v>
      </c>
      <c r="AI16" s="41">
        <f>'[17]2020-21'!BI16</f>
        <v>26</v>
      </c>
      <c r="AJ16" s="41">
        <f>'[17]2020-21'!BJ16</f>
        <v>2</v>
      </c>
      <c r="AK16" s="362">
        <f>'[17]2020-21'!BK16</f>
        <v>7.6923076923076916</v>
      </c>
      <c r="AL16" s="41">
        <f>'[17]2020-21'!BL16</f>
        <v>-24</v>
      </c>
      <c r="AM16" s="41">
        <f>'[17]2020-21'!BQ16</f>
        <v>475</v>
      </c>
      <c r="AN16" s="41">
        <f>'[17]2020-21'!BR16</f>
        <v>393</v>
      </c>
      <c r="AO16" s="362">
        <f>'[17]2020-21'!BS16</f>
        <v>82.7</v>
      </c>
      <c r="AP16" s="41">
        <f>'[17]2020-21'!BT16</f>
        <v>-82</v>
      </c>
      <c r="AQ16" s="214"/>
      <c r="AR16" s="214"/>
      <c r="AS16" s="213"/>
      <c r="AT16" s="213"/>
      <c r="AU16" s="41">
        <f>'[17]2020-21'!CR16</f>
        <v>38</v>
      </c>
      <c r="AV16" s="41">
        <f>'[17]2020-21'!CS16</f>
        <v>25</v>
      </c>
      <c r="AW16" s="362">
        <f>'[17]2020-21'!CT16</f>
        <v>65.8</v>
      </c>
      <c r="AX16" s="41">
        <f>'[17]2020-21'!CU16</f>
        <v>-13</v>
      </c>
      <c r="AY16" s="41">
        <f>'[17]2020-21'!CV16</f>
        <v>92</v>
      </c>
      <c r="AZ16" s="41">
        <f>'[17]2020-21'!CW16</f>
        <v>45</v>
      </c>
      <c r="BA16" s="362">
        <f>'[17]2020-21'!CX16</f>
        <v>48.9</v>
      </c>
      <c r="BB16" s="41">
        <f>'[17]2020-21'!CY16</f>
        <v>-47</v>
      </c>
      <c r="BC16" s="379">
        <f>'[17]2020-21'!DK16</f>
        <v>245</v>
      </c>
      <c r="BD16" s="41">
        <f>'[17]2020-21'!DN16</f>
        <v>336</v>
      </c>
      <c r="BE16" s="41">
        <f>'[17]2020-21'!DO16</f>
        <v>244</v>
      </c>
      <c r="BF16" s="362">
        <f>'[17]2020-21'!DP16</f>
        <v>72.599999999999994</v>
      </c>
      <c r="BG16" s="41">
        <f>'[17]2020-21'!DQ16</f>
        <v>-92</v>
      </c>
      <c r="BH16" s="41">
        <f>'[17]2020-21'!DR16</f>
        <v>311</v>
      </c>
      <c r="BI16" s="41">
        <f>'[17]2020-21'!DS16</f>
        <v>220</v>
      </c>
      <c r="BJ16" s="362">
        <f>'[17]2020-21'!DT16</f>
        <v>70.7</v>
      </c>
      <c r="BK16" s="41">
        <f>'[17]2020-21'!DU16</f>
        <v>-91</v>
      </c>
      <c r="BL16" s="41">
        <f>'[17]2020-21'!DV16</f>
        <v>10</v>
      </c>
      <c r="BM16" s="41">
        <f>'[17]2020-21'!DW16</f>
        <v>4</v>
      </c>
      <c r="BN16" s="362">
        <f>'[17]2020-21'!DX16</f>
        <v>40</v>
      </c>
      <c r="BO16" s="41">
        <f>'[17]2020-21'!DY16</f>
        <v>-6</v>
      </c>
      <c r="BP16" s="41">
        <f>'[17]2020-21'!DZ16</f>
        <v>5700</v>
      </c>
      <c r="BQ16" s="41">
        <f>'[17]2020-21'!EA16</f>
        <v>16625</v>
      </c>
      <c r="BR16" s="362">
        <f>'[17]2020-21'!EB16</f>
        <v>291.7</v>
      </c>
      <c r="BS16" s="41">
        <f>'[17]2020-21'!EC16</f>
        <v>10925</v>
      </c>
      <c r="BT16" s="41">
        <f>'[17]2020-21'!ED16</f>
        <v>34</v>
      </c>
      <c r="BU16" s="41">
        <f>'[17]2020-21'!EE16</f>
        <v>61</v>
      </c>
      <c r="BV16" s="41">
        <f>'[17]2020-21'!EF16</f>
        <v>27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249</v>
      </c>
      <c r="B17" s="379">
        <f>'[17]2020-21'!C17</f>
        <v>691</v>
      </c>
      <c r="C17" s="379">
        <f>'[17]2020-21'!F17</f>
        <v>717</v>
      </c>
      <c r="D17" s="379">
        <f>'[17]2020-21'!G17</f>
        <v>672</v>
      </c>
      <c r="E17" s="362">
        <f>'[17]2020-21'!H17</f>
        <v>93.7</v>
      </c>
      <c r="F17" s="379">
        <f>'[17]2020-21'!I17</f>
        <v>-45</v>
      </c>
      <c r="G17" s="41">
        <f>'[17]2020-21'!N17</f>
        <v>194</v>
      </c>
      <c r="H17" s="41">
        <f>'[17]2020-21'!O17</f>
        <v>80</v>
      </c>
      <c r="I17" s="362">
        <f>'[17]2020-21'!P17</f>
        <v>41.2</v>
      </c>
      <c r="J17" s="41">
        <f>'[17]2020-21'!Q17</f>
        <v>-114</v>
      </c>
      <c r="K17" s="41">
        <f>'[17]2020-21'!R17</f>
        <v>174</v>
      </c>
      <c r="L17" s="41">
        <f>'[17]2020-21'!S17</f>
        <v>73</v>
      </c>
      <c r="M17" s="362">
        <f>'[17]2020-21'!T17</f>
        <v>42</v>
      </c>
      <c r="N17" s="41">
        <f>'[17]2020-21'!U17</f>
        <v>-101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1</v>
      </c>
      <c r="T17" s="41">
        <f>'[17]2020-21'!AD17</f>
        <v>1</v>
      </c>
      <c r="U17" s="362">
        <f>'[17]2020-21'!AE17</f>
        <v>100</v>
      </c>
      <c r="V17" s="41">
        <f>'[17]2020-21'!AF17</f>
        <v>0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39</v>
      </c>
      <c r="AB17" s="41">
        <f>'[17]2020-21'!AV17</f>
        <v>23</v>
      </c>
      <c r="AC17" s="362">
        <f>'[17]2020-21'!AW17</f>
        <v>59</v>
      </c>
      <c r="AD17" s="41">
        <f>'[17]2020-21'!AX17</f>
        <v>-16</v>
      </c>
      <c r="AE17" s="41">
        <f>'[17]2020-21'!BB17</f>
        <v>14</v>
      </c>
      <c r="AF17" s="41">
        <f>'[17]2020-21'!BC17</f>
        <v>13</v>
      </c>
      <c r="AG17" s="362">
        <f>'[17]2020-21'!BD17</f>
        <v>92.9</v>
      </c>
      <c r="AH17" s="41">
        <f>'[17]2020-21'!BE17</f>
        <v>-1</v>
      </c>
      <c r="AI17" s="41">
        <f>'[17]2020-21'!BI17</f>
        <v>35</v>
      </c>
      <c r="AJ17" s="41">
        <f>'[17]2020-21'!BJ17</f>
        <v>5</v>
      </c>
      <c r="AK17" s="362">
        <f>'[17]2020-21'!BK17</f>
        <v>14.285714285714286</v>
      </c>
      <c r="AL17" s="41">
        <f>'[17]2020-21'!BL17</f>
        <v>-30</v>
      </c>
      <c r="AM17" s="41">
        <f>'[17]2020-21'!BQ17</f>
        <v>616</v>
      </c>
      <c r="AN17" s="41">
        <f>'[17]2020-21'!BR17</f>
        <v>601</v>
      </c>
      <c r="AO17" s="362">
        <f>'[17]2020-21'!BS17</f>
        <v>97.6</v>
      </c>
      <c r="AP17" s="41">
        <f>'[17]2020-21'!BT17</f>
        <v>-15</v>
      </c>
      <c r="AQ17" s="214"/>
      <c r="AR17" s="214"/>
      <c r="AS17" s="213"/>
      <c r="AT17" s="213"/>
      <c r="AU17" s="41">
        <f>'[17]2020-21'!CR17</f>
        <v>65</v>
      </c>
      <c r="AV17" s="41">
        <f>'[17]2020-21'!CS17</f>
        <v>41</v>
      </c>
      <c r="AW17" s="362">
        <f>'[17]2020-21'!CT17</f>
        <v>63.1</v>
      </c>
      <c r="AX17" s="41">
        <f>'[17]2020-21'!CU17</f>
        <v>-24</v>
      </c>
      <c r="AY17" s="41">
        <f>'[17]2020-21'!CV17</f>
        <v>252</v>
      </c>
      <c r="AZ17" s="41">
        <f>'[17]2020-21'!CW17</f>
        <v>124</v>
      </c>
      <c r="BA17" s="362">
        <f>'[17]2020-21'!CX17</f>
        <v>49.2</v>
      </c>
      <c r="BB17" s="41">
        <f>'[17]2020-21'!CY17</f>
        <v>-128</v>
      </c>
      <c r="BC17" s="379">
        <f>'[17]2020-21'!DK17</f>
        <v>458</v>
      </c>
      <c r="BD17" s="41">
        <f>'[17]2020-21'!DN17</f>
        <v>354</v>
      </c>
      <c r="BE17" s="41">
        <f>'[17]2020-21'!DO17</f>
        <v>456</v>
      </c>
      <c r="BF17" s="362">
        <f>'[17]2020-21'!DP17</f>
        <v>128.80000000000001</v>
      </c>
      <c r="BG17" s="41">
        <f>'[17]2020-21'!DQ17</f>
        <v>102</v>
      </c>
      <c r="BH17" s="41">
        <f>'[17]2020-21'!DR17</f>
        <v>299</v>
      </c>
      <c r="BI17" s="41">
        <f>'[17]2020-21'!DS17</f>
        <v>379</v>
      </c>
      <c r="BJ17" s="362">
        <f>'[17]2020-21'!DT17</f>
        <v>126.8</v>
      </c>
      <c r="BK17" s="41">
        <f>'[17]2020-21'!DU17</f>
        <v>80</v>
      </c>
      <c r="BL17" s="41">
        <f>'[17]2020-21'!DV17</f>
        <v>26</v>
      </c>
      <c r="BM17" s="41">
        <f>'[17]2020-21'!DW17</f>
        <v>14</v>
      </c>
      <c r="BN17" s="362">
        <f>'[17]2020-21'!DX17</f>
        <v>53.8</v>
      </c>
      <c r="BO17" s="41">
        <f>'[17]2020-21'!DY17</f>
        <v>-12</v>
      </c>
      <c r="BP17" s="41">
        <f>'[17]2020-21'!DZ17</f>
        <v>6746</v>
      </c>
      <c r="BQ17" s="41">
        <f>'[17]2020-21'!EA17</f>
        <v>10066</v>
      </c>
      <c r="BR17" s="362">
        <f>'[17]2020-21'!EB17</f>
        <v>149.19999999999999</v>
      </c>
      <c r="BS17" s="41">
        <f>'[17]2020-21'!EC17</f>
        <v>3320</v>
      </c>
      <c r="BT17" s="41">
        <f>'[17]2020-21'!ED17</f>
        <v>14</v>
      </c>
      <c r="BU17" s="41">
        <f>'[17]2020-21'!EE17</f>
        <v>33</v>
      </c>
      <c r="BV17" s="41">
        <f>'[17]2020-21'!EF17</f>
        <v>19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250</v>
      </c>
      <c r="B18" s="379">
        <f>'[17]2020-21'!C18</f>
        <v>496</v>
      </c>
      <c r="C18" s="379">
        <f>'[17]2020-21'!F18</f>
        <v>485</v>
      </c>
      <c r="D18" s="379">
        <f>'[17]2020-21'!G18</f>
        <v>454</v>
      </c>
      <c r="E18" s="362">
        <f>'[17]2020-21'!H18</f>
        <v>93.6</v>
      </c>
      <c r="F18" s="379">
        <f>'[17]2020-21'!I18</f>
        <v>-31</v>
      </c>
      <c r="G18" s="41">
        <f>'[17]2020-21'!N18</f>
        <v>117</v>
      </c>
      <c r="H18" s="41">
        <f>'[17]2020-21'!O18</f>
        <v>96</v>
      </c>
      <c r="I18" s="362">
        <f>'[17]2020-21'!P18</f>
        <v>82.1</v>
      </c>
      <c r="J18" s="41">
        <f>'[17]2020-21'!Q18</f>
        <v>-21</v>
      </c>
      <c r="K18" s="41">
        <f>'[17]2020-21'!R18</f>
        <v>105</v>
      </c>
      <c r="L18" s="41">
        <f>'[17]2020-21'!S18</f>
        <v>91</v>
      </c>
      <c r="M18" s="362">
        <f>'[17]2020-21'!T18</f>
        <v>86.7</v>
      </c>
      <c r="N18" s="41">
        <f>'[17]2020-21'!U18</f>
        <v>-14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0</v>
      </c>
      <c r="T18" s="41">
        <f>'[17]2020-21'!AD18</f>
        <v>1</v>
      </c>
      <c r="U18" s="362">
        <f>'[17]2020-21'!AE18</f>
        <v>0</v>
      </c>
      <c r="V18" s="41">
        <f>'[17]2020-21'!AF18</f>
        <v>1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24</v>
      </c>
      <c r="AB18" s="41">
        <f>'[17]2020-21'!AV18</f>
        <v>31</v>
      </c>
      <c r="AC18" s="362">
        <f>'[17]2020-21'!AW18</f>
        <v>129.19999999999999</v>
      </c>
      <c r="AD18" s="41">
        <f>'[17]2020-21'!AX18</f>
        <v>7</v>
      </c>
      <c r="AE18" s="41">
        <f>'[17]2020-21'!BB18</f>
        <v>21</v>
      </c>
      <c r="AF18" s="41">
        <f>'[17]2020-21'!BC18</f>
        <v>28</v>
      </c>
      <c r="AG18" s="362">
        <f>'[17]2020-21'!BD18</f>
        <v>133.30000000000001</v>
      </c>
      <c r="AH18" s="41">
        <f>'[17]2020-21'!BE18</f>
        <v>7</v>
      </c>
      <c r="AI18" s="41">
        <f>'[17]2020-21'!BI18</f>
        <v>53</v>
      </c>
      <c r="AJ18" s="41">
        <f>'[17]2020-21'!BJ18</f>
        <v>6</v>
      </c>
      <c r="AK18" s="362">
        <f>'[17]2020-21'!BK18</f>
        <v>11.320754716981131</v>
      </c>
      <c r="AL18" s="41">
        <f>'[17]2020-21'!BL18</f>
        <v>-47</v>
      </c>
      <c r="AM18" s="41">
        <f>'[17]2020-21'!BQ18</f>
        <v>458</v>
      </c>
      <c r="AN18" s="41">
        <f>'[17]2020-21'!BR18</f>
        <v>437</v>
      </c>
      <c r="AO18" s="362">
        <f>'[17]2020-21'!BS18</f>
        <v>95.4</v>
      </c>
      <c r="AP18" s="41">
        <f>'[17]2020-21'!BT18</f>
        <v>-21</v>
      </c>
      <c r="AQ18" s="214"/>
      <c r="AR18" s="214"/>
      <c r="AS18" s="213"/>
      <c r="AT18" s="213"/>
      <c r="AU18" s="41">
        <f>'[17]2020-21'!CR18</f>
        <v>53</v>
      </c>
      <c r="AV18" s="41">
        <f>'[17]2020-21'!CS18</f>
        <v>33</v>
      </c>
      <c r="AW18" s="362">
        <f>'[17]2020-21'!CT18</f>
        <v>62.3</v>
      </c>
      <c r="AX18" s="41">
        <f>'[17]2020-21'!CU18</f>
        <v>-20</v>
      </c>
      <c r="AY18" s="41">
        <f>'[17]2020-21'!CV18</f>
        <v>156</v>
      </c>
      <c r="AZ18" s="41">
        <f>'[17]2020-21'!CW18</f>
        <v>96</v>
      </c>
      <c r="BA18" s="362">
        <f>'[17]2020-21'!CX18</f>
        <v>61.5</v>
      </c>
      <c r="BB18" s="41">
        <f>'[17]2020-21'!CY18</f>
        <v>-60</v>
      </c>
      <c r="BC18" s="379">
        <f>'[17]2020-21'!DK18</f>
        <v>303</v>
      </c>
      <c r="BD18" s="41">
        <f>'[17]2020-21'!DN18</f>
        <v>250</v>
      </c>
      <c r="BE18" s="41">
        <f>'[17]2020-21'!DO18</f>
        <v>270</v>
      </c>
      <c r="BF18" s="362">
        <f>'[17]2020-21'!DP18</f>
        <v>108</v>
      </c>
      <c r="BG18" s="41">
        <f>'[17]2020-21'!DQ18</f>
        <v>20</v>
      </c>
      <c r="BH18" s="41">
        <f>'[17]2020-21'!DR18</f>
        <v>234</v>
      </c>
      <c r="BI18" s="41">
        <f>'[17]2020-21'!DS18</f>
        <v>232</v>
      </c>
      <c r="BJ18" s="362">
        <f>'[17]2020-21'!DT18</f>
        <v>99.1</v>
      </c>
      <c r="BK18" s="41">
        <f>'[17]2020-21'!DU18</f>
        <v>-2</v>
      </c>
      <c r="BL18" s="41">
        <f>'[17]2020-21'!DV18</f>
        <v>15</v>
      </c>
      <c r="BM18" s="41">
        <f>'[17]2020-21'!DW18</f>
        <v>11</v>
      </c>
      <c r="BN18" s="362">
        <f>'[17]2020-21'!DX18</f>
        <v>73.3</v>
      </c>
      <c r="BO18" s="41">
        <f>'[17]2020-21'!DY18</f>
        <v>-4</v>
      </c>
      <c r="BP18" s="41">
        <f>'[17]2020-21'!DZ18</f>
        <v>6913</v>
      </c>
      <c r="BQ18" s="41">
        <f>'[17]2020-21'!EA18</f>
        <v>7955</v>
      </c>
      <c r="BR18" s="362">
        <f>'[17]2020-21'!EB18</f>
        <v>115.1</v>
      </c>
      <c r="BS18" s="41">
        <f>'[17]2020-21'!EC18</f>
        <v>1042</v>
      </c>
      <c r="BT18" s="41">
        <f>'[17]2020-21'!ED18</f>
        <v>17</v>
      </c>
      <c r="BU18" s="41">
        <f>'[17]2020-21'!EE18</f>
        <v>25</v>
      </c>
      <c r="BV18" s="41">
        <f>'[17]2020-21'!EF18</f>
        <v>8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251</v>
      </c>
      <c r="B19" s="379">
        <f>'[17]2020-21'!C19</f>
        <v>870</v>
      </c>
      <c r="C19" s="379">
        <f>'[17]2020-21'!F19</f>
        <v>969</v>
      </c>
      <c r="D19" s="379">
        <f>'[17]2020-21'!G19</f>
        <v>846</v>
      </c>
      <c r="E19" s="362">
        <f>'[17]2020-21'!H19</f>
        <v>87.3</v>
      </c>
      <c r="F19" s="379">
        <f>'[17]2020-21'!I19</f>
        <v>-123</v>
      </c>
      <c r="G19" s="41">
        <f>'[17]2020-21'!N19</f>
        <v>288</v>
      </c>
      <c r="H19" s="41">
        <f>'[17]2020-21'!O19</f>
        <v>105</v>
      </c>
      <c r="I19" s="362">
        <f>'[17]2020-21'!P19</f>
        <v>36.5</v>
      </c>
      <c r="J19" s="41">
        <f>'[17]2020-21'!Q19</f>
        <v>-183</v>
      </c>
      <c r="K19" s="41">
        <f>'[17]2020-21'!R19</f>
        <v>221</v>
      </c>
      <c r="L19" s="41">
        <f>'[17]2020-21'!S19</f>
        <v>97</v>
      </c>
      <c r="M19" s="362">
        <f>'[17]2020-21'!T19</f>
        <v>43.9</v>
      </c>
      <c r="N19" s="41">
        <f>'[17]2020-21'!U19</f>
        <v>-124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0</v>
      </c>
      <c r="T19" s="41">
        <f>'[17]2020-21'!AD19</f>
        <v>1</v>
      </c>
      <c r="U19" s="362">
        <f>'[17]2020-21'!AE19</f>
        <v>0</v>
      </c>
      <c r="V19" s="41">
        <f>'[17]2020-21'!AF19</f>
        <v>1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39</v>
      </c>
      <c r="AB19" s="41">
        <f>'[17]2020-21'!AV19</f>
        <v>46</v>
      </c>
      <c r="AC19" s="362">
        <f>'[17]2020-21'!AW19</f>
        <v>117.9</v>
      </c>
      <c r="AD19" s="41">
        <f>'[17]2020-21'!AX19</f>
        <v>7</v>
      </c>
      <c r="AE19" s="41">
        <f>'[17]2020-21'!BB19</f>
        <v>37</v>
      </c>
      <c r="AF19" s="41">
        <f>'[17]2020-21'!BC19</f>
        <v>43</v>
      </c>
      <c r="AG19" s="362">
        <f>'[17]2020-21'!BD19</f>
        <v>116.2</v>
      </c>
      <c r="AH19" s="41">
        <f>'[17]2020-21'!BE19</f>
        <v>6</v>
      </c>
      <c r="AI19" s="41">
        <f>'[17]2020-21'!BI19</f>
        <v>17</v>
      </c>
      <c r="AJ19" s="41">
        <f>'[17]2020-21'!BJ19</f>
        <v>10</v>
      </c>
      <c r="AK19" s="362">
        <f>'[17]2020-21'!BK19</f>
        <v>58.823529411764703</v>
      </c>
      <c r="AL19" s="41">
        <f>'[17]2020-21'!BL19</f>
        <v>-7</v>
      </c>
      <c r="AM19" s="41">
        <f>'[17]2020-21'!BQ19</f>
        <v>903</v>
      </c>
      <c r="AN19" s="41">
        <f>'[17]2020-21'!BR19</f>
        <v>798</v>
      </c>
      <c r="AO19" s="362">
        <f>'[17]2020-21'!BS19</f>
        <v>88.4</v>
      </c>
      <c r="AP19" s="41">
        <f>'[17]2020-21'!BT19</f>
        <v>-105</v>
      </c>
      <c r="AQ19" s="214"/>
      <c r="AR19" s="214"/>
      <c r="AS19" s="213"/>
      <c r="AT19" s="213"/>
      <c r="AU19" s="41">
        <f>'[17]2020-21'!CR19</f>
        <v>86</v>
      </c>
      <c r="AV19" s="41">
        <f>'[17]2020-21'!CS19</f>
        <v>43</v>
      </c>
      <c r="AW19" s="362">
        <f>'[17]2020-21'!CT19</f>
        <v>50</v>
      </c>
      <c r="AX19" s="41">
        <f>'[17]2020-21'!CU19</f>
        <v>-43</v>
      </c>
      <c r="AY19" s="41">
        <f>'[17]2020-21'!CV19</f>
        <v>315</v>
      </c>
      <c r="AZ19" s="41">
        <f>'[17]2020-21'!CW19</f>
        <v>113</v>
      </c>
      <c r="BA19" s="362">
        <f>'[17]2020-21'!CX19</f>
        <v>35.9</v>
      </c>
      <c r="BB19" s="41">
        <f>'[17]2020-21'!CY19</f>
        <v>-202</v>
      </c>
      <c r="BC19" s="379">
        <f>'[17]2020-21'!DK19</f>
        <v>546</v>
      </c>
      <c r="BD19" s="41">
        <f>'[17]2020-21'!DN19</f>
        <v>501</v>
      </c>
      <c r="BE19" s="41">
        <f>'[17]2020-21'!DO19</f>
        <v>541</v>
      </c>
      <c r="BF19" s="362">
        <f>'[17]2020-21'!DP19</f>
        <v>108</v>
      </c>
      <c r="BG19" s="41">
        <f>'[17]2020-21'!DQ19</f>
        <v>40</v>
      </c>
      <c r="BH19" s="41">
        <f>'[17]2020-21'!DR19</f>
        <v>459</v>
      </c>
      <c r="BI19" s="41">
        <f>'[17]2020-21'!DS19</f>
        <v>481</v>
      </c>
      <c r="BJ19" s="362">
        <f>'[17]2020-21'!DT19</f>
        <v>104.8</v>
      </c>
      <c r="BK19" s="41">
        <f>'[17]2020-21'!DU19</f>
        <v>22</v>
      </c>
      <c r="BL19" s="41">
        <f>'[17]2020-21'!DV19</f>
        <v>19</v>
      </c>
      <c r="BM19" s="41">
        <f>'[17]2020-21'!DW19</f>
        <v>7</v>
      </c>
      <c r="BN19" s="362">
        <f>'[17]2020-21'!DX19</f>
        <v>36.799999999999997</v>
      </c>
      <c r="BO19" s="41">
        <f>'[17]2020-21'!DY19</f>
        <v>-12</v>
      </c>
      <c r="BP19" s="41">
        <f>'[17]2020-21'!DZ19</f>
        <v>7839</v>
      </c>
      <c r="BQ19" s="41">
        <f>'[17]2020-21'!EA19</f>
        <v>7014</v>
      </c>
      <c r="BR19" s="362">
        <f>'[17]2020-21'!EB19</f>
        <v>89.5</v>
      </c>
      <c r="BS19" s="41">
        <f>'[17]2020-21'!EC19</f>
        <v>-825</v>
      </c>
      <c r="BT19" s="41">
        <f>'[17]2020-21'!ED19</f>
        <v>26</v>
      </c>
      <c r="BU19" s="41">
        <f>'[17]2020-21'!EE19</f>
        <v>77</v>
      </c>
      <c r="BV19" s="41">
        <f>'[17]2020-21'!EF19</f>
        <v>51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252</v>
      </c>
      <c r="B20" s="379">
        <f>'[17]2020-21'!C20</f>
        <v>744</v>
      </c>
      <c r="C20" s="379">
        <f>'[17]2020-21'!F20</f>
        <v>809</v>
      </c>
      <c r="D20" s="379">
        <f>'[17]2020-21'!G20</f>
        <v>721</v>
      </c>
      <c r="E20" s="362">
        <f>'[17]2020-21'!H20</f>
        <v>89.1</v>
      </c>
      <c r="F20" s="379">
        <f>'[17]2020-21'!I20</f>
        <v>-88</v>
      </c>
      <c r="G20" s="41">
        <f>'[17]2020-21'!N20</f>
        <v>178</v>
      </c>
      <c r="H20" s="41">
        <f>'[17]2020-21'!O20</f>
        <v>76</v>
      </c>
      <c r="I20" s="362">
        <f>'[17]2020-21'!P20</f>
        <v>42.7</v>
      </c>
      <c r="J20" s="41">
        <f>'[17]2020-21'!Q20</f>
        <v>-102</v>
      </c>
      <c r="K20" s="41">
        <f>'[17]2020-21'!R20</f>
        <v>159</v>
      </c>
      <c r="L20" s="41">
        <f>'[17]2020-21'!S20</f>
        <v>72</v>
      </c>
      <c r="M20" s="362">
        <f>'[17]2020-21'!T20</f>
        <v>45.3</v>
      </c>
      <c r="N20" s="41">
        <f>'[17]2020-21'!U20</f>
        <v>-87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2</v>
      </c>
      <c r="T20" s="41">
        <f>'[17]2020-21'!AD20</f>
        <v>0</v>
      </c>
      <c r="U20" s="362">
        <f>'[17]2020-21'!AE20</f>
        <v>0</v>
      </c>
      <c r="V20" s="41">
        <f>'[17]2020-21'!AF20</f>
        <v>-2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13</v>
      </c>
      <c r="AB20" s="41">
        <f>'[17]2020-21'!AV20</f>
        <v>3</v>
      </c>
      <c r="AC20" s="362">
        <f>'[17]2020-21'!AW20</f>
        <v>23.1</v>
      </c>
      <c r="AD20" s="41">
        <f>'[17]2020-21'!AX20</f>
        <v>-10</v>
      </c>
      <c r="AE20" s="41">
        <f>'[17]2020-21'!BB20</f>
        <v>0</v>
      </c>
      <c r="AF20" s="41">
        <f>'[17]2020-21'!BC20</f>
        <v>0</v>
      </c>
      <c r="AG20" s="362">
        <f>'[17]2020-21'!BD20</f>
        <v>0</v>
      </c>
      <c r="AH20" s="41">
        <f>'[17]2020-21'!BE20</f>
        <v>0</v>
      </c>
      <c r="AI20" s="41">
        <f>'[17]2020-21'!BI20</f>
        <v>26</v>
      </c>
      <c r="AJ20" s="41">
        <f>'[17]2020-21'!BJ20</f>
        <v>2</v>
      </c>
      <c r="AK20" s="362">
        <f>'[17]2020-21'!BK20</f>
        <v>7.6923076923076916</v>
      </c>
      <c r="AL20" s="41">
        <f>'[17]2020-21'!BL20</f>
        <v>-24</v>
      </c>
      <c r="AM20" s="41">
        <f>'[17]2020-21'!BQ20</f>
        <v>690</v>
      </c>
      <c r="AN20" s="41">
        <f>'[17]2020-21'!BR20</f>
        <v>638</v>
      </c>
      <c r="AO20" s="362">
        <f>'[17]2020-21'!BS20</f>
        <v>92.5</v>
      </c>
      <c r="AP20" s="41">
        <f>'[17]2020-21'!BT20</f>
        <v>-52</v>
      </c>
      <c r="AQ20" s="214"/>
      <c r="AR20" s="214"/>
      <c r="AS20" s="213"/>
      <c r="AT20" s="213"/>
      <c r="AU20" s="41">
        <f>'[17]2020-21'!CR20</f>
        <v>69</v>
      </c>
      <c r="AV20" s="41">
        <f>'[17]2020-21'!CS20</f>
        <v>46</v>
      </c>
      <c r="AW20" s="362">
        <f>'[17]2020-21'!CT20</f>
        <v>66.7</v>
      </c>
      <c r="AX20" s="41">
        <f>'[17]2020-21'!CU20</f>
        <v>-23</v>
      </c>
      <c r="AY20" s="41">
        <f>'[17]2020-21'!CV20</f>
        <v>194</v>
      </c>
      <c r="AZ20" s="41">
        <f>'[17]2020-21'!CW20</f>
        <v>85</v>
      </c>
      <c r="BA20" s="362">
        <f>'[17]2020-21'!CX20</f>
        <v>43.8</v>
      </c>
      <c r="BB20" s="41">
        <f>'[17]2020-21'!CY20</f>
        <v>-109</v>
      </c>
      <c r="BC20" s="379">
        <f>'[17]2020-21'!DK20</f>
        <v>524</v>
      </c>
      <c r="BD20" s="41">
        <f>'[17]2020-21'!DN20</f>
        <v>476</v>
      </c>
      <c r="BE20" s="41">
        <f>'[17]2020-21'!DO20</f>
        <v>506</v>
      </c>
      <c r="BF20" s="362">
        <f>'[17]2020-21'!DP20</f>
        <v>106.3</v>
      </c>
      <c r="BG20" s="41">
        <f>'[17]2020-21'!DQ20</f>
        <v>30</v>
      </c>
      <c r="BH20" s="41">
        <f>'[17]2020-21'!DR20</f>
        <v>388</v>
      </c>
      <c r="BI20" s="41">
        <f>'[17]2020-21'!DS20</f>
        <v>414</v>
      </c>
      <c r="BJ20" s="362">
        <f>'[17]2020-21'!DT20</f>
        <v>106.7</v>
      </c>
      <c r="BK20" s="41">
        <f>'[17]2020-21'!DU20</f>
        <v>26</v>
      </c>
      <c r="BL20" s="41">
        <f>'[17]2020-21'!DV20</f>
        <v>20</v>
      </c>
      <c r="BM20" s="41">
        <f>'[17]2020-21'!DW20</f>
        <v>6</v>
      </c>
      <c r="BN20" s="362">
        <f>'[17]2020-21'!DX20</f>
        <v>30</v>
      </c>
      <c r="BO20" s="41">
        <f>'[17]2020-21'!DY20</f>
        <v>-14</v>
      </c>
      <c r="BP20" s="41">
        <f>'[17]2020-21'!DZ20</f>
        <v>6058</v>
      </c>
      <c r="BQ20" s="41">
        <f>'[17]2020-21'!EA20</f>
        <v>6917</v>
      </c>
      <c r="BR20" s="362">
        <f>'[17]2020-21'!EB20</f>
        <v>114.2</v>
      </c>
      <c r="BS20" s="41">
        <f>'[17]2020-21'!EC20</f>
        <v>859</v>
      </c>
      <c r="BT20" s="41">
        <f>'[17]2020-21'!ED20</f>
        <v>24</v>
      </c>
      <c r="BU20" s="41">
        <f>'[17]2020-21'!EE20</f>
        <v>84</v>
      </c>
      <c r="BV20" s="41">
        <f>'[17]2020-21'!EF20</f>
        <v>60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253</v>
      </c>
      <c r="B21" s="379">
        <f>'[17]2020-21'!C21</f>
        <v>1166</v>
      </c>
      <c r="C21" s="379">
        <f>'[17]2020-21'!F21</f>
        <v>1482</v>
      </c>
      <c r="D21" s="379">
        <f>'[17]2020-21'!G21</f>
        <v>1143</v>
      </c>
      <c r="E21" s="362">
        <f>'[17]2020-21'!H21</f>
        <v>77.099999999999994</v>
      </c>
      <c r="F21" s="379">
        <f>'[17]2020-21'!I21</f>
        <v>-339</v>
      </c>
      <c r="G21" s="41">
        <f>'[17]2020-21'!N21</f>
        <v>574</v>
      </c>
      <c r="H21" s="41">
        <f>'[17]2020-21'!O21</f>
        <v>356</v>
      </c>
      <c r="I21" s="362">
        <f>'[17]2020-21'!P21</f>
        <v>62</v>
      </c>
      <c r="J21" s="41">
        <f>'[17]2020-21'!Q21</f>
        <v>-218</v>
      </c>
      <c r="K21" s="41">
        <f>'[17]2020-21'!R21</f>
        <v>501</v>
      </c>
      <c r="L21" s="41">
        <f>'[17]2020-21'!S21</f>
        <v>345</v>
      </c>
      <c r="M21" s="362">
        <f>'[17]2020-21'!T21</f>
        <v>68.900000000000006</v>
      </c>
      <c r="N21" s="41">
        <f>'[17]2020-21'!U21</f>
        <v>-156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2</v>
      </c>
      <c r="T21" s="41">
        <f>'[17]2020-21'!AD21</f>
        <v>3</v>
      </c>
      <c r="U21" s="362">
        <f>'[17]2020-21'!AE21</f>
        <v>150</v>
      </c>
      <c r="V21" s="41">
        <f>'[17]2020-21'!AF21</f>
        <v>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93</v>
      </c>
      <c r="AB21" s="41">
        <f>'[17]2020-21'!AV21</f>
        <v>40</v>
      </c>
      <c r="AC21" s="362">
        <f>'[17]2020-21'!AW21</f>
        <v>43</v>
      </c>
      <c r="AD21" s="41">
        <f>'[17]2020-21'!AX21</f>
        <v>-53</v>
      </c>
      <c r="AE21" s="41">
        <f>'[17]2020-21'!BB21</f>
        <v>93</v>
      </c>
      <c r="AF21" s="41">
        <f>'[17]2020-21'!BC21</f>
        <v>40</v>
      </c>
      <c r="AG21" s="362">
        <f>'[17]2020-21'!BD21</f>
        <v>43</v>
      </c>
      <c r="AH21" s="41">
        <f>'[17]2020-21'!BE21</f>
        <v>-53</v>
      </c>
      <c r="AI21" s="41">
        <f>'[17]2020-21'!BI21</f>
        <v>130</v>
      </c>
      <c r="AJ21" s="41">
        <f>'[17]2020-21'!BJ21</f>
        <v>19</v>
      </c>
      <c r="AK21" s="362">
        <f>'[17]2020-21'!BK21</f>
        <v>14.615384615384615</v>
      </c>
      <c r="AL21" s="41">
        <f>'[17]2020-21'!BL21</f>
        <v>-111</v>
      </c>
      <c r="AM21" s="41">
        <f>'[17]2020-21'!BQ21</f>
        <v>1437</v>
      </c>
      <c r="AN21" s="41">
        <f>'[17]2020-21'!BR21</f>
        <v>1097</v>
      </c>
      <c r="AO21" s="362">
        <f>'[17]2020-21'!BS21</f>
        <v>76.3</v>
      </c>
      <c r="AP21" s="41">
        <f>'[17]2020-21'!BT21</f>
        <v>-340</v>
      </c>
      <c r="AQ21" s="214"/>
      <c r="AR21" s="214"/>
      <c r="AS21" s="213"/>
      <c r="AT21" s="213"/>
      <c r="AU21" s="41">
        <f>'[17]2020-21'!CR21</f>
        <v>76</v>
      </c>
      <c r="AV21" s="41">
        <f>'[17]2020-21'!CS21</f>
        <v>62</v>
      </c>
      <c r="AW21" s="362">
        <f>'[17]2020-21'!CT21</f>
        <v>81.599999999999994</v>
      </c>
      <c r="AX21" s="41">
        <f>'[17]2020-21'!CU21</f>
        <v>-14</v>
      </c>
      <c r="AY21" s="41">
        <f>'[17]2020-21'!CV21</f>
        <v>599</v>
      </c>
      <c r="AZ21" s="41">
        <f>'[17]2020-21'!CW21</f>
        <v>321</v>
      </c>
      <c r="BA21" s="362">
        <f>'[17]2020-21'!CX21</f>
        <v>53.6</v>
      </c>
      <c r="BB21" s="41">
        <f>'[17]2020-21'!CY21</f>
        <v>-278</v>
      </c>
      <c r="BC21" s="379">
        <f>'[17]2020-21'!DK21</f>
        <v>517</v>
      </c>
      <c r="BD21" s="41">
        <f>'[17]2020-21'!DN21</f>
        <v>657</v>
      </c>
      <c r="BE21" s="41">
        <f>'[17]2020-21'!DO21</f>
        <v>515</v>
      </c>
      <c r="BF21" s="362">
        <f>'[17]2020-21'!DP21</f>
        <v>78.400000000000006</v>
      </c>
      <c r="BG21" s="41">
        <f>'[17]2020-21'!DQ21</f>
        <v>-142</v>
      </c>
      <c r="BH21" s="41">
        <f>'[17]2020-21'!DR21</f>
        <v>607</v>
      </c>
      <c r="BI21" s="41">
        <f>'[17]2020-21'!DS21</f>
        <v>480</v>
      </c>
      <c r="BJ21" s="362">
        <f>'[17]2020-21'!DT21</f>
        <v>79.099999999999994</v>
      </c>
      <c r="BK21" s="41">
        <f>'[17]2020-21'!DU21</f>
        <v>-127</v>
      </c>
      <c r="BL21" s="41">
        <f>'[17]2020-21'!DV21</f>
        <v>41</v>
      </c>
      <c r="BM21" s="41">
        <f>'[17]2020-21'!DW21</f>
        <v>19</v>
      </c>
      <c r="BN21" s="362">
        <f>'[17]2020-21'!DX21</f>
        <v>46.3</v>
      </c>
      <c r="BO21" s="41">
        <f>'[17]2020-21'!DY21</f>
        <v>-22</v>
      </c>
      <c r="BP21" s="41">
        <f>'[17]2020-21'!DZ21</f>
        <v>7408</v>
      </c>
      <c r="BQ21" s="41">
        <f>'[17]2020-21'!EA21</f>
        <v>14892</v>
      </c>
      <c r="BR21" s="362">
        <f>'[17]2020-21'!EB21</f>
        <v>201</v>
      </c>
      <c r="BS21" s="41">
        <f>'[17]2020-21'!EC21</f>
        <v>7484</v>
      </c>
      <c r="BT21" s="41">
        <f>'[17]2020-21'!ED21</f>
        <v>16</v>
      </c>
      <c r="BU21" s="41">
        <f>'[17]2020-21'!EE21</f>
        <v>27</v>
      </c>
      <c r="BV21" s="41">
        <f>'[17]2020-21'!EF21</f>
        <v>11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254</v>
      </c>
      <c r="B22" s="379">
        <f>'[17]2020-21'!C22</f>
        <v>378</v>
      </c>
      <c r="C22" s="379">
        <f>'[17]2020-21'!F22</f>
        <v>476</v>
      </c>
      <c r="D22" s="379">
        <f>'[17]2020-21'!G22</f>
        <v>317</v>
      </c>
      <c r="E22" s="362">
        <f>'[17]2020-21'!H22</f>
        <v>66.599999999999994</v>
      </c>
      <c r="F22" s="379">
        <f>'[17]2020-21'!I22</f>
        <v>-159</v>
      </c>
      <c r="G22" s="41">
        <f>'[17]2020-21'!N22</f>
        <v>165</v>
      </c>
      <c r="H22" s="41">
        <f>'[17]2020-21'!O22</f>
        <v>76</v>
      </c>
      <c r="I22" s="362">
        <f>'[17]2020-21'!P22</f>
        <v>46.1</v>
      </c>
      <c r="J22" s="41">
        <f>'[17]2020-21'!Q22</f>
        <v>-89</v>
      </c>
      <c r="K22" s="41">
        <f>'[17]2020-21'!R22</f>
        <v>155</v>
      </c>
      <c r="L22" s="41">
        <f>'[17]2020-21'!S22</f>
        <v>67</v>
      </c>
      <c r="M22" s="362">
        <f>'[17]2020-21'!T22</f>
        <v>43.2</v>
      </c>
      <c r="N22" s="41">
        <f>'[17]2020-21'!U22</f>
        <v>-88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</v>
      </c>
      <c r="T22" s="41">
        <f>'[17]2020-21'!AD22</f>
        <v>5</v>
      </c>
      <c r="U22" s="362">
        <f>'[17]2020-21'!AE22</f>
        <v>500</v>
      </c>
      <c r="V22" s="41">
        <f>'[17]2020-21'!AF22</f>
        <v>4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20</v>
      </c>
      <c r="AB22" s="41">
        <f>'[17]2020-21'!AV22</f>
        <v>25</v>
      </c>
      <c r="AC22" s="362">
        <f>'[17]2020-21'!AW22</f>
        <v>125</v>
      </c>
      <c r="AD22" s="41">
        <f>'[17]2020-21'!AX22</f>
        <v>5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108</v>
      </c>
      <c r="AJ22" s="41">
        <f>'[17]2020-21'!BJ22</f>
        <v>2</v>
      </c>
      <c r="AK22" s="362">
        <f>'[17]2020-21'!BK22</f>
        <v>1.8518518518518516</v>
      </c>
      <c r="AL22" s="41">
        <f>'[17]2020-21'!BL22</f>
        <v>-106</v>
      </c>
      <c r="AM22" s="41">
        <f>'[17]2020-21'!BQ22</f>
        <v>398</v>
      </c>
      <c r="AN22" s="41">
        <f>'[17]2020-21'!BR22</f>
        <v>281</v>
      </c>
      <c r="AO22" s="362">
        <f>'[17]2020-21'!BS22</f>
        <v>70.599999999999994</v>
      </c>
      <c r="AP22" s="41">
        <f>'[17]2020-21'!BT22</f>
        <v>-117</v>
      </c>
      <c r="AQ22" s="214"/>
      <c r="AR22" s="214"/>
      <c r="AS22" s="213"/>
      <c r="AT22" s="213"/>
      <c r="AU22" s="41">
        <f>'[17]2020-21'!CR22</f>
        <v>61</v>
      </c>
      <c r="AV22" s="41">
        <f>'[17]2020-21'!CS22</f>
        <v>37</v>
      </c>
      <c r="AW22" s="362">
        <f>'[17]2020-21'!CT22</f>
        <v>60.7</v>
      </c>
      <c r="AX22" s="41">
        <f>'[17]2020-21'!CU22</f>
        <v>-24</v>
      </c>
      <c r="AY22" s="41">
        <f>'[17]2020-21'!CV22</f>
        <v>177</v>
      </c>
      <c r="AZ22" s="41">
        <f>'[17]2020-21'!CW22</f>
        <v>89</v>
      </c>
      <c r="BA22" s="362">
        <f>'[17]2020-21'!CX22</f>
        <v>50.3</v>
      </c>
      <c r="BB22" s="41">
        <f>'[17]2020-21'!CY22</f>
        <v>-88</v>
      </c>
      <c r="BC22" s="379">
        <f>'[17]2020-21'!DK22</f>
        <v>231</v>
      </c>
      <c r="BD22" s="41">
        <f>'[17]2020-21'!DN22</f>
        <v>229</v>
      </c>
      <c r="BE22" s="41">
        <f>'[17]2020-21'!DO22</f>
        <v>197</v>
      </c>
      <c r="BF22" s="362">
        <f>'[17]2020-21'!DP22</f>
        <v>86</v>
      </c>
      <c r="BG22" s="41">
        <f>'[17]2020-21'!DQ22</f>
        <v>-32</v>
      </c>
      <c r="BH22" s="41">
        <f>'[17]2020-21'!DR22</f>
        <v>194</v>
      </c>
      <c r="BI22" s="41">
        <f>'[17]2020-21'!DS22</f>
        <v>151</v>
      </c>
      <c r="BJ22" s="362">
        <f>'[17]2020-21'!DT22</f>
        <v>77.8</v>
      </c>
      <c r="BK22" s="41">
        <f>'[17]2020-21'!DU22</f>
        <v>-43</v>
      </c>
      <c r="BL22" s="41">
        <f>'[17]2020-21'!DV22</f>
        <v>9</v>
      </c>
      <c r="BM22" s="41">
        <f>'[17]2020-21'!DW22</f>
        <v>11</v>
      </c>
      <c r="BN22" s="362">
        <f>'[17]2020-21'!DX22</f>
        <v>122.2</v>
      </c>
      <c r="BO22" s="41">
        <f>'[17]2020-21'!DY22</f>
        <v>2</v>
      </c>
      <c r="BP22" s="41">
        <f>'[17]2020-21'!DZ22</f>
        <v>7278</v>
      </c>
      <c r="BQ22" s="41">
        <f>'[17]2020-21'!EA22</f>
        <v>6918</v>
      </c>
      <c r="BR22" s="362">
        <f>'[17]2020-21'!EB22</f>
        <v>95.1</v>
      </c>
      <c r="BS22" s="41">
        <f>'[17]2020-21'!EC22</f>
        <v>-360</v>
      </c>
      <c r="BT22" s="41">
        <f>'[17]2020-21'!ED22</f>
        <v>25</v>
      </c>
      <c r="BU22" s="41">
        <f>'[17]2020-21'!EE22</f>
        <v>18</v>
      </c>
      <c r="BV22" s="41">
        <f>'[17]2020-21'!EF22</f>
        <v>-7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255</v>
      </c>
      <c r="B23" s="379">
        <f>'[17]2020-21'!C23</f>
        <v>531</v>
      </c>
      <c r="C23" s="379">
        <f>'[17]2020-21'!F23</f>
        <v>653</v>
      </c>
      <c r="D23" s="379">
        <f>'[17]2020-21'!G23</f>
        <v>465</v>
      </c>
      <c r="E23" s="362">
        <f>'[17]2020-21'!H23</f>
        <v>71.2</v>
      </c>
      <c r="F23" s="379">
        <f>'[17]2020-21'!I23</f>
        <v>-188</v>
      </c>
      <c r="G23" s="41">
        <f>'[17]2020-21'!N23</f>
        <v>198</v>
      </c>
      <c r="H23" s="41">
        <f>'[17]2020-21'!O23</f>
        <v>105</v>
      </c>
      <c r="I23" s="362">
        <f>'[17]2020-21'!P23</f>
        <v>53</v>
      </c>
      <c r="J23" s="41">
        <f>'[17]2020-21'!Q23</f>
        <v>-93</v>
      </c>
      <c r="K23" s="41">
        <f>'[17]2020-21'!R23</f>
        <v>169</v>
      </c>
      <c r="L23" s="41">
        <f>'[17]2020-21'!S23</f>
        <v>94</v>
      </c>
      <c r="M23" s="362">
        <f>'[17]2020-21'!T23</f>
        <v>55.6</v>
      </c>
      <c r="N23" s="41">
        <f>'[17]2020-21'!U23</f>
        <v>-75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0</v>
      </c>
      <c r="T23" s="41">
        <f>'[17]2020-21'!AD23</f>
        <v>6</v>
      </c>
      <c r="U23" s="362">
        <f>'[17]2020-21'!AE23</f>
        <v>0</v>
      </c>
      <c r="V23" s="41">
        <f>'[17]2020-21'!AF23</f>
        <v>6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23</v>
      </c>
      <c r="AB23" s="41">
        <f>'[17]2020-21'!AV23</f>
        <v>5</v>
      </c>
      <c r="AC23" s="362">
        <f>'[17]2020-21'!AW23</f>
        <v>21.7</v>
      </c>
      <c r="AD23" s="41">
        <f>'[17]2020-21'!AX23</f>
        <v>-18</v>
      </c>
      <c r="AE23" s="41">
        <f>'[17]2020-21'!BB23</f>
        <v>0</v>
      </c>
      <c r="AF23" s="41">
        <f>'[17]2020-21'!BC23</f>
        <v>0</v>
      </c>
      <c r="AG23" s="362">
        <f>'[17]2020-21'!BD23</f>
        <v>0</v>
      </c>
      <c r="AH23" s="41">
        <f>'[17]2020-21'!BE23</f>
        <v>0</v>
      </c>
      <c r="AI23" s="41">
        <f>'[17]2020-21'!BI23</f>
        <v>43</v>
      </c>
      <c r="AJ23" s="41">
        <f>'[17]2020-21'!BJ23</f>
        <v>11</v>
      </c>
      <c r="AK23" s="362">
        <f>'[17]2020-21'!BK23</f>
        <v>25.581395348837209</v>
      </c>
      <c r="AL23" s="41">
        <f>'[17]2020-21'!BL23</f>
        <v>-32</v>
      </c>
      <c r="AM23" s="41">
        <f>'[17]2020-21'!BQ23</f>
        <v>590</v>
      </c>
      <c r="AN23" s="41">
        <f>'[17]2020-21'!BR23</f>
        <v>418</v>
      </c>
      <c r="AO23" s="362">
        <f>'[17]2020-21'!BS23</f>
        <v>70.8</v>
      </c>
      <c r="AP23" s="41">
        <f>'[17]2020-21'!BT23</f>
        <v>-172</v>
      </c>
      <c r="AQ23" s="214"/>
      <c r="AR23" s="214"/>
      <c r="AS23" s="213"/>
      <c r="AT23" s="213"/>
      <c r="AU23" s="41">
        <f>'[17]2020-21'!CR23</f>
        <v>66</v>
      </c>
      <c r="AV23" s="41">
        <f>'[17]2020-21'!CS23</f>
        <v>49</v>
      </c>
      <c r="AW23" s="362">
        <f>'[17]2020-21'!CT23</f>
        <v>74.2</v>
      </c>
      <c r="AX23" s="41">
        <f>'[17]2020-21'!CU23</f>
        <v>-17</v>
      </c>
      <c r="AY23" s="41">
        <f>'[17]2020-21'!CV23</f>
        <v>184</v>
      </c>
      <c r="AZ23" s="41">
        <f>'[17]2020-21'!CW23</f>
        <v>101</v>
      </c>
      <c r="BA23" s="362">
        <f>'[17]2020-21'!CX23</f>
        <v>54.9</v>
      </c>
      <c r="BB23" s="41">
        <f>'[17]2020-21'!CY23</f>
        <v>-83</v>
      </c>
      <c r="BC23" s="379">
        <f>'[17]2020-21'!DK23</f>
        <v>309</v>
      </c>
      <c r="BD23" s="41">
        <f>'[17]2020-21'!DN23</f>
        <v>325</v>
      </c>
      <c r="BE23" s="41">
        <f>'[17]2020-21'!DO23</f>
        <v>263</v>
      </c>
      <c r="BF23" s="362">
        <f>'[17]2020-21'!DP23</f>
        <v>80.900000000000006</v>
      </c>
      <c r="BG23" s="41">
        <f>'[17]2020-21'!DQ23</f>
        <v>-62</v>
      </c>
      <c r="BH23" s="41">
        <f>'[17]2020-21'!DR23</f>
        <v>288</v>
      </c>
      <c r="BI23" s="41">
        <f>'[17]2020-21'!DS23</f>
        <v>230</v>
      </c>
      <c r="BJ23" s="362">
        <f>'[17]2020-21'!DT23</f>
        <v>79.900000000000006</v>
      </c>
      <c r="BK23" s="41">
        <f>'[17]2020-21'!DU23</f>
        <v>-58</v>
      </c>
      <c r="BL23" s="41">
        <f>'[17]2020-21'!DV23</f>
        <v>12</v>
      </c>
      <c r="BM23" s="41">
        <f>'[17]2020-21'!DW23</f>
        <v>8</v>
      </c>
      <c r="BN23" s="362">
        <f>'[17]2020-21'!DX23</f>
        <v>66.7</v>
      </c>
      <c r="BO23" s="41">
        <f>'[17]2020-21'!DY23</f>
        <v>-4</v>
      </c>
      <c r="BP23" s="41">
        <f>'[17]2020-21'!DZ23</f>
        <v>6385</v>
      </c>
      <c r="BQ23" s="41">
        <f>'[17]2020-21'!EA23</f>
        <v>6738</v>
      </c>
      <c r="BR23" s="362">
        <f>'[17]2020-21'!EB23</f>
        <v>105.5</v>
      </c>
      <c r="BS23" s="41">
        <f>'[17]2020-21'!EC23</f>
        <v>353</v>
      </c>
      <c r="BT23" s="41">
        <f>'[17]2020-21'!ED23</f>
        <v>27</v>
      </c>
      <c r="BU23" s="41">
        <f>'[17]2020-21'!EE23</f>
        <v>33</v>
      </c>
      <c r="BV23" s="41">
        <f>'[17]2020-21'!EF23</f>
        <v>6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256</v>
      </c>
      <c r="B24" s="379">
        <f>'[17]2020-21'!C24</f>
        <v>585</v>
      </c>
      <c r="C24" s="379">
        <f>'[17]2020-21'!F24</f>
        <v>709</v>
      </c>
      <c r="D24" s="379">
        <f>'[17]2020-21'!G24</f>
        <v>552</v>
      </c>
      <c r="E24" s="362">
        <f>'[17]2020-21'!H24</f>
        <v>77.900000000000006</v>
      </c>
      <c r="F24" s="379">
        <f>'[17]2020-21'!I24</f>
        <v>-157</v>
      </c>
      <c r="G24" s="41">
        <f>'[17]2020-21'!N24</f>
        <v>181</v>
      </c>
      <c r="H24" s="41">
        <f>'[17]2020-21'!O24</f>
        <v>88</v>
      </c>
      <c r="I24" s="362">
        <f>'[17]2020-21'!P24</f>
        <v>48.6</v>
      </c>
      <c r="J24" s="41">
        <f>'[17]2020-21'!Q24</f>
        <v>-93</v>
      </c>
      <c r="K24" s="41">
        <f>'[17]2020-21'!R24</f>
        <v>158</v>
      </c>
      <c r="L24" s="41">
        <f>'[17]2020-21'!S24</f>
        <v>86</v>
      </c>
      <c r="M24" s="362">
        <f>'[17]2020-21'!T24</f>
        <v>54.4</v>
      </c>
      <c r="N24" s="41">
        <f>'[17]2020-21'!U24</f>
        <v>-72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5</v>
      </c>
      <c r="T24" s="41">
        <f>'[17]2020-21'!AD24</f>
        <v>3</v>
      </c>
      <c r="U24" s="362">
        <f>'[17]2020-21'!AE24</f>
        <v>60</v>
      </c>
      <c r="V24" s="41">
        <f>'[17]2020-21'!AF24</f>
        <v>-2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29</v>
      </c>
      <c r="AB24" s="41">
        <f>'[17]2020-21'!AV24</f>
        <v>2</v>
      </c>
      <c r="AC24" s="362">
        <f>'[17]2020-21'!AW24</f>
        <v>6.9</v>
      </c>
      <c r="AD24" s="41">
        <f>'[17]2020-21'!AX24</f>
        <v>-27</v>
      </c>
      <c r="AE24" s="41">
        <f>'[17]2020-21'!BB24</f>
        <v>20</v>
      </c>
      <c r="AF24" s="41">
        <f>'[17]2020-21'!BC24</f>
        <v>0</v>
      </c>
      <c r="AG24" s="362">
        <f>'[17]2020-21'!BD24</f>
        <v>0</v>
      </c>
      <c r="AH24" s="41">
        <f>'[17]2020-21'!BE24</f>
        <v>-20</v>
      </c>
      <c r="AI24" s="41">
        <f>'[17]2020-21'!BI24</f>
        <v>17</v>
      </c>
      <c r="AJ24" s="41">
        <f>'[17]2020-21'!BJ24</f>
        <v>5</v>
      </c>
      <c r="AK24" s="362">
        <f>'[17]2020-21'!BK24</f>
        <v>29.411764705882351</v>
      </c>
      <c r="AL24" s="41">
        <f>'[17]2020-21'!BL24</f>
        <v>-12</v>
      </c>
      <c r="AM24" s="41">
        <f>'[17]2020-21'!BQ24</f>
        <v>642</v>
      </c>
      <c r="AN24" s="41">
        <f>'[17]2020-21'!BR24</f>
        <v>526</v>
      </c>
      <c r="AO24" s="362">
        <f>'[17]2020-21'!BS24</f>
        <v>81.900000000000006</v>
      </c>
      <c r="AP24" s="41">
        <f>'[17]2020-21'!BT24</f>
        <v>-116</v>
      </c>
      <c r="AQ24" s="214"/>
      <c r="AR24" s="214"/>
      <c r="AS24" s="213"/>
      <c r="AT24" s="213"/>
      <c r="AU24" s="41">
        <f>'[17]2020-21'!CR24</f>
        <v>54</v>
      </c>
      <c r="AV24" s="41">
        <f>'[17]2020-21'!CS24</f>
        <v>38</v>
      </c>
      <c r="AW24" s="362">
        <f>'[17]2020-21'!CT24</f>
        <v>70.400000000000006</v>
      </c>
      <c r="AX24" s="41">
        <f>'[17]2020-21'!CU24</f>
        <v>-16</v>
      </c>
      <c r="AY24" s="41">
        <f>'[17]2020-21'!CV24</f>
        <v>188</v>
      </c>
      <c r="AZ24" s="41">
        <f>'[17]2020-21'!CW24</f>
        <v>72</v>
      </c>
      <c r="BA24" s="362">
        <f>'[17]2020-21'!CX24</f>
        <v>38.299999999999997</v>
      </c>
      <c r="BB24" s="41">
        <f>'[17]2020-21'!CY24</f>
        <v>-116</v>
      </c>
      <c r="BC24" s="379">
        <f>'[17]2020-21'!DK24</f>
        <v>406</v>
      </c>
      <c r="BD24" s="41">
        <f>'[17]2020-21'!DN24</f>
        <v>381</v>
      </c>
      <c r="BE24" s="41">
        <f>'[17]2020-21'!DO24</f>
        <v>380</v>
      </c>
      <c r="BF24" s="362">
        <f>'[17]2020-21'!DP24</f>
        <v>99.7</v>
      </c>
      <c r="BG24" s="41">
        <f>'[17]2020-21'!DQ24</f>
        <v>-1</v>
      </c>
      <c r="BH24" s="41">
        <f>'[17]2020-21'!DR24</f>
        <v>341</v>
      </c>
      <c r="BI24" s="41">
        <f>'[17]2020-21'!DS24</f>
        <v>324</v>
      </c>
      <c r="BJ24" s="362">
        <f>'[17]2020-21'!DT24</f>
        <v>95</v>
      </c>
      <c r="BK24" s="41">
        <f>'[17]2020-21'!DU24</f>
        <v>-17</v>
      </c>
      <c r="BL24" s="41">
        <f>'[17]2020-21'!DV24</f>
        <v>26</v>
      </c>
      <c r="BM24" s="41">
        <f>'[17]2020-21'!DW24</f>
        <v>9</v>
      </c>
      <c r="BN24" s="362">
        <f>'[17]2020-21'!DX24</f>
        <v>34.6</v>
      </c>
      <c r="BO24" s="41">
        <f>'[17]2020-21'!DY24</f>
        <v>-17</v>
      </c>
      <c r="BP24" s="41">
        <f>'[17]2020-21'!DZ24</f>
        <v>6173</v>
      </c>
      <c r="BQ24" s="41">
        <f>'[17]2020-21'!EA24</f>
        <v>11114</v>
      </c>
      <c r="BR24" s="362">
        <f>'[17]2020-21'!EB24</f>
        <v>180</v>
      </c>
      <c r="BS24" s="41">
        <f>'[17]2020-21'!EC24</f>
        <v>4941</v>
      </c>
      <c r="BT24" s="41">
        <f>'[17]2020-21'!ED24</f>
        <v>15</v>
      </c>
      <c r="BU24" s="41">
        <f>'[17]2020-21'!EE24</f>
        <v>42</v>
      </c>
      <c r="BV24" s="41">
        <f>'[17]2020-21'!EF24</f>
        <v>27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257</v>
      </c>
      <c r="B25" s="379">
        <f>'[17]2020-21'!C25</f>
        <v>736</v>
      </c>
      <c r="C25" s="379">
        <f>'[17]2020-21'!F25</f>
        <v>803</v>
      </c>
      <c r="D25" s="379">
        <f>'[17]2020-21'!G25</f>
        <v>734</v>
      </c>
      <c r="E25" s="362">
        <f>'[17]2020-21'!H25</f>
        <v>91.4</v>
      </c>
      <c r="F25" s="379">
        <f>'[17]2020-21'!I25</f>
        <v>-69</v>
      </c>
      <c r="G25" s="41">
        <f>'[17]2020-21'!N25</f>
        <v>132</v>
      </c>
      <c r="H25" s="41">
        <f>'[17]2020-21'!O25</f>
        <v>89</v>
      </c>
      <c r="I25" s="362">
        <f>'[17]2020-21'!P25</f>
        <v>67.400000000000006</v>
      </c>
      <c r="J25" s="41">
        <f>'[17]2020-21'!Q25</f>
        <v>-43</v>
      </c>
      <c r="K25" s="41">
        <f>'[17]2020-21'!R25</f>
        <v>129</v>
      </c>
      <c r="L25" s="41">
        <f>'[17]2020-21'!S25</f>
        <v>89</v>
      </c>
      <c r="M25" s="362">
        <f>'[17]2020-21'!T25</f>
        <v>69</v>
      </c>
      <c r="N25" s="41">
        <f>'[17]2020-21'!U25</f>
        <v>-40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0</v>
      </c>
      <c r="T25" s="41">
        <f>'[17]2020-21'!AD25</f>
        <v>0</v>
      </c>
      <c r="U25" s="362">
        <f>'[17]2020-21'!AE25</f>
        <v>0</v>
      </c>
      <c r="V25" s="41">
        <f>'[17]2020-21'!AF25</f>
        <v>0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18</v>
      </c>
      <c r="AB25" s="41">
        <f>'[17]2020-21'!AV25</f>
        <v>0</v>
      </c>
      <c r="AC25" s="362">
        <f>'[17]2020-21'!AW25</f>
        <v>0</v>
      </c>
      <c r="AD25" s="41">
        <f>'[17]2020-21'!AX25</f>
        <v>-18</v>
      </c>
      <c r="AE25" s="41">
        <f>'[17]2020-21'!BB25</f>
        <v>17</v>
      </c>
      <c r="AF25" s="41">
        <f>'[17]2020-21'!BC25</f>
        <v>0</v>
      </c>
      <c r="AG25" s="362">
        <f>'[17]2020-21'!BD25</f>
        <v>0</v>
      </c>
      <c r="AH25" s="41">
        <f>'[17]2020-21'!BE25</f>
        <v>-17</v>
      </c>
      <c r="AI25" s="41">
        <f>'[17]2020-21'!BI25</f>
        <v>22</v>
      </c>
      <c r="AJ25" s="41">
        <f>'[17]2020-21'!BJ25</f>
        <v>4</v>
      </c>
      <c r="AK25" s="362">
        <f>'[17]2020-21'!BK25</f>
        <v>18.181818181818183</v>
      </c>
      <c r="AL25" s="41">
        <f>'[17]2020-21'!BL25</f>
        <v>-18</v>
      </c>
      <c r="AM25" s="41">
        <f>'[17]2020-21'!BQ25</f>
        <v>691</v>
      </c>
      <c r="AN25" s="41">
        <f>'[17]2020-21'!BR25</f>
        <v>601</v>
      </c>
      <c r="AO25" s="362">
        <f>'[17]2020-21'!BS25</f>
        <v>87</v>
      </c>
      <c r="AP25" s="41">
        <f>'[17]2020-21'!BT25</f>
        <v>-90</v>
      </c>
      <c r="AQ25" s="214"/>
      <c r="AR25" s="214"/>
      <c r="AS25" s="213"/>
      <c r="AT25" s="213"/>
      <c r="AU25" s="41">
        <f>'[17]2020-21'!CR25</f>
        <v>36</v>
      </c>
      <c r="AV25" s="41">
        <f>'[17]2020-21'!CS25</f>
        <v>27</v>
      </c>
      <c r="AW25" s="362">
        <f>'[17]2020-21'!CT25</f>
        <v>75</v>
      </c>
      <c r="AX25" s="41">
        <f>'[17]2020-21'!CU25</f>
        <v>-9</v>
      </c>
      <c r="AY25" s="41">
        <f>'[17]2020-21'!CV25</f>
        <v>142</v>
      </c>
      <c r="AZ25" s="41">
        <f>'[17]2020-21'!CW25</f>
        <v>88</v>
      </c>
      <c r="BA25" s="362">
        <f>'[17]2020-21'!CX25</f>
        <v>62</v>
      </c>
      <c r="BB25" s="41">
        <f>'[17]2020-21'!CY25</f>
        <v>-54</v>
      </c>
      <c r="BC25" s="379">
        <f>'[17]2020-21'!DK25</f>
        <v>462</v>
      </c>
      <c r="BD25" s="41">
        <f>'[17]2020-21'!DN25</f>
        <v>514</v>
      </c>
      <c r="BE25" s="41">
        <f>'[17]2020-21'!DO25</f>
        <v>460</v>
      </c>
      <c r="BF25" s="362">
        <f>'[17]2020-21'!DP25</f>
        <v>89.5</v>
      </c>
      <c r="BG25" s="41">
        <f>'[17]2020-21'!DQ25</f>
        <v>-54</v>
      </c>
      <c r="BH25" s="41">
        <f>'[17]2020-21'!DR25</f>
        <v>399</v>
      </c>
      <c r="BI25" s="41">
        <f>'[17]2020-21'!DS25</f>
        <v>312</v>
      </c>
      <c r="BJ25" s="362">
        <f>'[17]2020-21'!DT25</f>
        <v>78.2</v>
      </c>
      <c r="BK25" s="41">
        <f>'[17]2020-21'!DU25</f>
        <v>-87</v>
      </c>
      <c r="BL25" s="41">
        <f>'[17]2020-21'!DV25</f>
        <v>15</v>
      </c>
      <c r="BM25" s="41">
        <f>'[17]2020-21'!DW25</f>
        <v>5</v>
      </c>
      <c r="BN25" s="362">
        <f>'[17]2020-21'!DX25</f>
        <v>33.299999999999997</v>
      </c>
      <c r="BO25" s="41">
        <f>'[17]2020-21'!DY25</f>
        <v>-10</v>
      </c>
      <c r="BP25" s="41">
        <f>'[17]2020-21'!DZ25</f>
        <v>6860</v>
      </c>
      <c r="BQ25" s="41">
        <f>'[17]2020-21'!EA25</f>
        <v>7700</v>
      </c>
      <c r="BR25" s="362">
        <f>'[17]2020-21'!EB25</f>
        <v>112.2</v>
      </c>
      <c r="BS25" s="41">
        <f>'[17]2020-21'!EC25</f>
        <v>840</v>
      </c>
      <c r="BT25" s="41">
        <f>'[17]2020-21'!ED25</f>
        <v>34</v>
      </c>
      <c r="BU25" s="41">
        <f>'[17]2020-21'!EE25</f>
        <v>92</v>
      </c>
      <c r="BV25" s="41">
        <f>'[17]2020-21'!EF25</f>
        <v>58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258</v>
      </c>
      <c r="B26" s="379">
        <f>'[17]2020-21'!C26</f>
        <v>586</v>
      </c>
      <c r="C26" s="379">
        <f>'[17]2020-21'!F26</f>
        <v>657</v>
      </c>
      <c r="D26" s="379">
        <f>'[17]2020-21'!G26</f>
        <v>579</v>
      </c>
      <c r="E26" s="362">
        <f>'[17]2020-21'!H26</f>
        <v>88.1</v>
      </c>
      <c r="F26" s="379">
        <f>'[17]2020-21'!I26</f>
        <v>-78</v>
      </c>
      <c r="G26" s="41">
        <f>'[17]2020-21'!N26</f>
        <v>169</v>
      </c>
      <c r="H26" s="41">
        <f>'[17]2020-21'!O26</f>
        <v>99</v>
      </c>
      <c r="I26" s="362">
        <f>'[17]2020-21'!P26</f>
        <v>58.6</v>
      </c>
      <c r="J26" s="41">
        <f>'[17]2020-21'!Q26</f>
        <v>-70</v>
      </c>
      <c r="K26" s="41">
        <f>'[17]2020-21'!R26</f>
        <v>146</v>
      </c>
      <c r="L26" s="41">
        <f>'[17]2020-21'!S26</f>
        <v>94</v>
      </c>
      <c r="M26" s="362">
        <f>'[17]2020-21'!T26</f>
        <v>64.400000000000006</v>
      </c>
      <c r="N26" s="41">
        <f>'[17]2020-21'!U26</f>
        <v>-52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5</v>
      </c>
      <c r="T26" s="41">
        <f>'[17]2020-21'!AD26</f>
        <v>0</v>
      </c>
      <c r="U26" s="362">
        <f>'[17]2020-21'!AE26</f>
        <v>0</v>
      </c>
      <c r="V26" s="41">
        <f>'[17]2020-21'!AF26</f>
        <v>-5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16</v>
      </c>
      <c r="AB26" s="41">
        <f>'[17]2020-21'!AV26</f>
        <v>40</v>
      </c>
      <c r="AC26" s="362">
        <f>'[17]2020-21'!AW26</f>
        <v>250</v>
      </c>
      <c r="AD26" s="41">
        <f>'[17]2020-21'!AX26</f>
        <v>24</v>
      </c>
      <c r="AE26" s="41">
        <f>'[17]2020-21'!BB26</f>
        <v>16</v>
      </c>
      <c r="AF26" s="41">
        <f>'[17]2020-21'!BC26</f>
        <v>40</v>
      </c>
      <c r="AG26" s="362">
        <f>'[17]2020-21'!BD26</f>
        <v>250</v>
      </c>
      <c r="AH26" s="41">
        <f>'[17]2020-21'!BE26</f>
        <v>24</v>
      </c>
      <c r="AI26" s="41">
        <f>'[17]2020-21'!BI26</f>
        <v>37</v>
      </c>
      <c r="AJ26" s="41">
        <f>'[17]2020-21'!BJ26</f>
        <v>2</v>
      </c>
      <c r="AK26" s="362">
        <f>'[17]2020-21'!BK26</f>
        <v>5.4054054054054053</v>
      </c>
      <c r="AL26" s="41">
        <f>'[17]2020-21'!BL26</f>
        <v>-35</v>
      </c>
      <c r="AM26" s="41">
        <f>'[17]2020-21'!BQ26</f>
        <v>598</v>
      </c>
      <c r="AN26" s="41">
        <f>'[17]2020-21'!BR26</f>
        <v>520</v>
      </c>
      <c r="AO26" s="362">
        <f>'[17]2020-21'!BS26</f>
        <v>87</v>
      </c>
      <c r="AP26" s="41">
        <f>'[17]2020-21'!BT26</f>
        <v>-78</v>
      </c>
      <c r="AQ26" s="214"/>
      <c r="AR26" s="214"/>
      <c r="AS26" s="213"/>
      <c r="AT26" s="213"/>
      <c r="AU26" s="41">
        <f>'[17]2020-21'!CR26</f>
        <v>48</v>
      </c>
      <c r="AV26" s="41">
        <f>'[17]2020-21'!CS26</f>
        <v>29</v>
      </c>
      <c r="AW26" s="362">
        <f>'[17]2020-21'!CT26</f>
        <v>60.4</v>
      </c>
      <c r="AX26" s="41">
        <f>'[17]2020-21'!CU26</f>
        <v>-19</v>
      </c>
      <c r="AY26" s="41">
        <f>'[17]2020-21'!CV26</f>
        <v>180</v>
      </c>
      <c r="AZ26" s="41">
        <f>'[17]2020-21'!CW26</f>
        <v>109</v>
      </c>
      <c r="BA26" s="362">
        <f>'[17]2020-21'!CX26</f>
        <v>60.6</v>
      </c>
      <c r="BB26" s="41">
        <f>'[17]2020-21'!CY26</f>
        <v>-71</v>
      </c>
      <c r="BC26" s="379">
        <f>'[17]2020-21'!DK26</f>
        <v>360</v>
      </c>
      <c r="BD26" s="41">
        <f>'[17]2020-21'!DN26</f>
        <v>397</v>
      </c>
      <c r="BE26" s="41">
        <f>'[17]2020-21'!DO26</f>
        <v>360</v>
      </c>
      <c r="BF26" s="362">
        <f>'[17]2020-21'!DP26</f>
        <v>90.7</v>
      </c>
      <c r="BG26" s="41">
        <f>'[17]2020-21'!DQ26</f>
        <v>-37</v>
      </c>
      <c r="BH26" s="41">
        <f>'[17]2020-21'!DR26</f>
        <v>347</v>
      </c>
      <c r="BI26" s="41">
        <f>'[17]2020-21'!DS26</f>
        <v>299</v>
      </c>
      <c r="BJ26" s="362">
        <f>'[17]2020-21'!DT26</f>
        <v>86.2</v>
      </c>
      <c r="BK26" s="41">
        <f>'[17]2020-21'!DU26</f>
        <v>-48</v>
      </c>
      <c r="BL26" s="41">
        <f>'[17]2020-21'!DV26</f>
        <v>13</v>
      </c>
      <c r="BM26" s="41">
        <f>'[17]2020-21'!DW26</f>
        <v>6</v>
      </c>
      <c r="BN26" s="362">
        <f>'[17]2020-21'!DX26</f>
        <v>46.2</v>
      </c>
      <c r="BO26" s="41">
        <f>'[17]2020-21'!DY26</f>
        <v>-7</v>
      </c>
      <c r="BP26" s="41">
        <f>'[17]2020-21'!DZ26</f>
        <v>6685</v>
      </c>
      <c r="BQ26" s="41">
        <f>'[17]2020-21'!EA26</f>
        <v>7583</v>
      </c>
      <c r="BR26" s="362">
        <f>'[17]2020-21'!EB26</f>
        <v>113.4</v>
      </c>
      <c r="BS26" s="41">
        <f>'[17]2020-21'!EC26</f>
        <v>898</v>
      </c>
      <c r="BT26" s="41">
        <f>'[17]2020-21'!ED26</f>
        <v>31</v>
      </c>
      <c r="BU26" s="41">
        <f>'[17]2020-21'!EE26</f>
        <v>60</v>
      </c>
      <c r="BV26" s="41">
        <f>'[17]2020-21'!EF26</f>
        <v>29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259</v>
      </c>
      <c r="B27" s="379">
        <f>'[17]2020-21'!C27</f>
        <v>466</v>
      </c>
      <c r="C27" s="379">
        <f>'[17]2020-21'!F27</f>
        <v>921</v>
      </c>
      <c r="D27" s="379">
        <f>'[17]2020-21'!G27</f>
        <v>400</v>
      </c>
      <c r="E27" s="362">
        <f>'[17]2020-21'!H27</f>
        <v>43.4</v>
      </c>
      <c r="F27" s="379">
        <f>'[17]2020-21'!I27</f>
        <v>-521</v>
      </c>
      <c r="G27" s="41">
        <f>'[17]2020-21'!N27</f>
        <v>200</v>
      </c>
      <c r="H27" s="41">
        <f>'[17]2020-21'!O27</f>
        <v>68</v>
      </c>
      <c r="I27" s="362">
        <f>'[17]2020-21'!P27</f>
        <v>34</v>
      </c>
      <c r="J27" s="41">
        <f>'[17]2020-21'!Q27</f>
        <v>-132</v>
      </c>
      <c r="K27" s="41">
        <f>'[17]2020-21'!R27</f>
        <v>170</v>
      </c>
      <c r="L27" s="41">
        <f>'[17]2020-21'!S27</f>
        <v>63</v>
      </c>
      <c r="M27" s="362">
        <f>'[17]2020-21'!T27</f>
        <v>37.1</v>
      </c>
      <c r="N27" s="41">
        <f>'[17]2020-21'!U27</f>
        <v>-107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0</v>
      </c>
      <c r="T27" s="41">
        <f>'[17]2020-21'!AD27</f>
        <v>4</v>
      </c>
      <c r="U27" s="362">
        <f>'[17]2020-21'!AE27</f>
        <v>0</v>
      </c>
      <c r="V27" s="41">
        <f>'[17]2020-21'!AF27</f>
        <v>4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34</v>
      </c>
      <c r="AB27" s="41">
        <f>'[17]2020-21'!AV27</f>
        <v>32</v>
      </c>
      <c r="AC27" s="362">
        <f>'[17]2020-21'!AW27</f>
        <v>94.1</v>
      </c>
      <c r="AD27" s="41">
        <f>'[17]2020-21'!AX27</f>
        <v>-2</v>
      </c>
      <c r="AE27" s="41">
        <f>'[17]2020-21'!BB27</f>
        <v>29</v>
      </c>
      <c r="AF27" s="41">
        <f>'[17]2020-21'!BC27</f>
        <v>30</v>
      </c>
      <c r="AG27" s="362">
        <f>'[17]2020-21'!BD27</f>
        <v>103.4</v>
      </c>
      <c r="AH27" s="41">
        <f>'[17]2020-21'!BE27</f>
        <v>1</v>
      </c>
      <c r="AI27" s="41">
        <f>'[17]2020-21'!BI27</f>
        <v>68</v>
      </c>
      <c r="AJ27" s="41">
        <f>'[17]2020-21'!BJ27</f>
        <v>7</v>
      </c>
      <c r="AK27" s="362">
        <f>'[17]2020-21'!BK27</f>
        <v>10.294117647058822</v>
      </c>
      <c r="AL27" s="41">
        <f>'[17]2020-21'!BL27</f>
        <v>-61</v>
      </c>
      <c r="AM27" s="41">
        <f>'[17]2020-21'!BQ27</f>
        <v>862</v>
      </c>
      <c r="AN27" s="41">
        <f>'[17]2020-21'!BR27</f>
        <v>360</v>
      </c>
      <c r="AO27" s="362">
        <f>'[17]2020-21'!BS27</f>
        <v>41.8</v>
      </c>
      <c r="AP27" s="41">
        <f>'[17]2020-21'!BT27</f>
        <v>-502</v>
      </c>
      <c r="AQ27" s="214"/>
      <c r="AR27" s="214"/>
      <c r="AS27" s="213"/>
      <c r="AT27" s="213"/>
      <c r="AU27" s="41">
        <f>'[17]2020-21'!CR27</f>
        <v>124</v>
      </c>
      <c r="AV27" s="41">
        <f>'[17]2020-21'!CS27</f>
        <v>71</v>
      </c>
      <c r="AW27" s="362">
        <f>'[17]2020-21'!CT27</f>
        <v>57.3</v>
      </c>
      <c r="AX27" s="41">
        <f>'[17]2020-21'!CU27</f>
        <v>-53</v>
      </c>
      <c r="AY27" s="41">
        <f>'[17]2020-21'!CV27</f>
        <v>323</v>
      </c>
      <c r="AZ27" s="41">
        <f>'[17]2020-21'!CW27</f>
        <v>149</v>
      </c>
      <c r="BA27" s="362">
        <f>'[17]2020-21'!CX27</f>
        <v>46.1</v>
      </c>
      <c r="BB27" s="41">
        <f>'[17]2020-21'!CY27</f>
        <v>-174</v>
      </c>
      <c r="BC27" s="379">
        <f>'[17]2020-21'!DK27</f>
        <v>103</v>
      </c>
      <c r="BD27" s="41">
        <f>'[17]2020-21'!DN27</f>
        <v>445</v>
      </c>
      <c r="BE27" s="41">
        <f>'[17]2020-21'!DO27</f>
        <v>96</v>
      </c>
      <c r="BF27" s="362">
        <f>'[17]2020-21'!DP27</f>
        <v>21.6</v>
      </c>
      <c r="BG27" s="41">
        <f>'[17]2020-21'!DQ27</f>
        <v>-349</v>
      </c>
      <c r="BH27" s="41">
        <f>'[17]2020-21'!DR27</f>
        <v>374</v>
      </c>
      <c r="BI27" s="41">
        <f>'[17]2020-21'!DS27</f>
        <v>74</v>
      </c>
      <c r="BJ27" s="362">
        <f>'[17]2020-21'!DT27</f>
        <v>19.8</v>
      </c>
      <c r="BK27" s="41">
        <f>'[17]2020-21'!DU27</f>
        <v>-300</v>
      </c>
      <c r="BL27" s="41">
        <f>'[17]2020-21'!DV27</f>
        <v>72</v>
      </c>
      <c r="BM27" s="41">
        <f>'[17]2020-21'!DW27</f>
        <v>8</v>
      </c>
      <c r="BN27" s="362">
        <f>'[17]2020-21'!DX27</f>
        <v>11.1</v>
      </c>
      <c r="BO27" s="41">
        <f>'[17]2020-21'!DY27</f>
        <v>-64</v>
      </c>
      <c r="BP27" s="41">
        <f>'[17]2020-21'!DZ27</f>
        <v>7326</v>
      </c>
      <c r="BQ27" s="41">
        <f>'[17]2020-21'!EA27</f>
        <v>7563</v>
      </c>
      <c r="BR27" s="362">
        <f>'[17]2020-21'!EB27</f>
        <v>103.2</v>
      </c>
      <c r="BS27" s="41">
        <f>'[17]2020-21'!EC27</f>
        <v>237</v>
      </c>
      <c r="BT27" s="41">
        <f>'[17]2020-21'!ED27</f>
        <v>6</v>
      </c>
      <c r="BU27" s="41">
        <f>'[17]2020-21'!EE27</f>
        <v>12</v>
      </c>
      <c r="BV27" s="41">
        <f>'[17]2020-21'!EF27</f>
        <v>6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260</v>
      </c>
      <c r="B28" s="379">
        <f>'[17]2020-21'!C28</f>
        <v>5254</v>
      </c>
      <c r="C28" s="379">
        <f>'[17]2020-21'!F28</f>
        <v>5852</v>
      </c>
      <c r="D28" s="379">
        <f>'[17]2020-21'!G28</f>
        <v>4305</v>
      </c>
      <c r="E28" s="362">
        <f>'[17]2020-21'!H28</f>
        <v>73.599999999999994</v>
      </c>
      <c r="F28" s="379">
        <f>'[17]2020-21'!I28</f>
        <v>-1547</v>
      </c>
      <c r="G28" s="41">
        <f>'[17]2020-21'!N28</f>
        <v>1089</v>
      </c>
      <c r="H28" s="41">
        <f>'[17]2020-21'!O28</f>
        <v>512</v>
      </c>
      <c r="I28" s="362">
        <f>'[17]2020-21'!P28</f>
        <v>47</v>
      </c>
      <c r="J28" s="41">
        <f>'[17]2020-21'!Q28</f>
        <v>-577</v>
      </c>
      <c r="K28" s="41">
        <f>'[17]2020-21'!R28</f>
        <v>806</v>
      </c>
      <c r="L28" s="41">
        <f>'[17]2020-21'!S28</f>
        <v>447</v>
      </c>
      <c r="M28" s="362">
        <f>'[17]2020-21'!T28</f>
        <v>55.5</v>
      </c>
      <c r="N28" s="41">
        <f>'[17]2020-21'!U28</f>
        <v>-359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2</v>
      </c>
      <c r="T28" s="41">
        <f>'[17]2020-21'!AD28</f>
        <v>8</v>
      </c>
      <c r="U28" s="362">
        <f>'[17]2020-21'!AE28</f>
        <v>400</v>
      </c>
      <c r="V28" s="41">
        <f>'[17]2020-21'!AF28</f>
        <v>6</v>
      </c>
      <c r="W28" s="41">
        <f>'[17]2020-21'!AQ28</f>
        <v>0</v>
      </c>
      <c r="X28" s="41">
        <f>'[17]2020-21'!AR28</f>
        <v>2</v>
      </c>
      <c r="Y28" s="362">
        <f>'[17]2020-21'!AS28</f>
        <v>0</v>
      </c>
      <c r="Z28" s="41">
        <f>'[17]2020-21'!AT28</f>
        <v>2</v>
      </c>
      <c r="AA28" s="41">
        <f>'[17]2020-21'!AU28</f>
        <v>67</v>
      </c>
      <c r="AB28" s="41">
        <f>'[17]2020-21'!AV28</f>
        <v>30</v>
      </c>
      <c r="AC28" s="362">
        <f>'[17]2020-21'!AW28</f>
        <v>44.8</v>
      </c>
      <c r="AD28" s="41">
        <f>'[17]2020-21'!AX28</f>
        <v>-37</v>
      </c>
      <c r="AE28" s="41">
        <f>'[17]2020-21'!BB28</f>
        <v>0</v>
      </c>
      <c r="AF28" s="41">
        <f>'[17]2020-21'!BC28</f>
        <v>0</v>
      </c>
      <c r="AG28" s="362">
        <f>'[17]2020-21'!BD28</f>
        <v>0</v>
      </c>
      <c r="AH28" s="41">
        <f>'[17]2020-21'!BE28</f>
        <v>0</v>
      </c>
      <c r="AI28" s="41">
        <f>'[17]2020-21'!BI28</f>
        <v>97</v>
      </c>
      <c r="AJ28" s="41">
        <f>'[17]2020-21'!BJ28</f>
        <v>6</v>
      </c>
      <c r="AK28" s="362">
        <f>'[17]2020-21'!BK28</f>
        <v>6.1855670103092786</v>
      </c>
      <c r="AL28" s="41">
        <f>'[17]2020-21'!BL28</f>
        <v>-91</v>
      </c>
      <c r="AM28" s="41">
        <f>'[17]2020-21'!BQ28</f>
        <v>5260</v>
      </c>
      <c r="AN28" s="41">
        <f>'[17]2020-21'!BR28</f>
        <v>3708</v>
      </c>
      <c r="AO28" s="362">
        <f>'[17]2020-21'!BS28</f>
        <v>70.5</v>
      </c>
      <c r="AP28" s="41">
        <f>'[17]2020-21'!BT28</f>
        <v>-1552</v>
      </c>
      <c r="AQ28" s="214"/>
      <c r="AR28" s="214"/>
      <c r="AS28" s="213"/>
      <c r="AT28" s="213"/>
      <c r="AU28" s="41">
        <f>'[17]2020-21'!CR28</f>
        <v>592</v>
      </c>
      <c r="AV28" s="41">
        <f>'[17]2020-21'!CS28</f>
        <v>388</v>
      </c>
      <c r="AW28" s="362">
        <f>'[17]2020-21'!CT28</f>
        <v>65.5</v>
      </c>
      <c r="AX28" s="41">
        <f>'[17]2020-21'!CU28</f>
        <v>-204</v>
      </c>
      <c r="AY28" s="41">
        <f>'[17]2020-21'!CV28</f>
        <v>1901</v>
      </c>
      <c r="AZ28" s="41">
        <f>'[17]2020-21'!CW28</f>
        <v>1003</v>
      </c>
      <c r="BA28" s="362">
        <f>'[17]2020-21'!CX28</f>
        <v>52.8</v>
      </c>
      <c r="BB28" s="41">
        <f>'[17]2020-21'!CY28</f>
        <v>-898</v>
      </c>
      <c r="BC28" s="379">
        <f>'[17]2020-21'!DK28</f>
        <v>3075</v>
      </c>
      <c r="BD28" s="41">
        <f>'[17]2020-21'!DN28</f>
        <v>3100</v>
      </c>
      <c r="BE28" s="41">
        <f>'[17]2020-21'!DO28</f>
        <v>2569</v>
      </c>
      <c r="BF28" s="362">
        <f>'[17]2020-21'!DP28</f>
        <v>82.9</v>
      </c>
      <c r="BG28" s="41">
        <f>'[17]2020-21'!DQ28</f>
        <v>-531</v>
      </c>
      <c r="BH28" s="41">
        <f>'[17]2020-21'!DR28</f>
        <v>2524</v>
      </c>
      <c r="BI28" s="41">
        <f>'[17]2020-21'!DS28</f>
        <v>2156</v>
      </c>
      <c r="BJ28" s="362">
        <f>'[17]2020-21'!DT28</f>
        <v>85.4</v>
      </c>
      <c r="BK28" s="41">
        <f>'[17]2020-21'!DU28</f>
        <v>-368</v>
      </c>
      <c r="BL28" s="41">
        <f>'[17]2020-21'!DV28</f>
        <v>414</v>
      </c>
      <c r="BM28" s="41">
        <f>'[17]2020-21'!DW28</f>
        <v>124</v>
      </c>
      <c r="BN28" s="362">
        <f>'[17]2020-21'!DX28</f>
        <v>30</v>
      </c>
      <c r="BO28" s="41">
        <f>'[17]2020-21'!DY28</f>
        <v>-290</v>
      </c>
      <c r="BP28" s="41">
        <f>'[17]2020-21'!DZ28</f>
        <v>7956</v>
      </c>
      <c r="BQ28" s="41">
        <f>'[17]2020-21'!EA28</f>
        <v>9108</v>
      </c>
      <c r="BR28" s="362">
        <f>'[17]2020-21'!EB28</f>
        <v>114.5</v>
      </c>
      <c r="BS28" s="41">
        <f>'[17]2020-21'!EC28</f>
        <v>1152</v>
      </c>
      <c r="BT28" s="41">
        <f>'[17]2020-21'!ED28</f>
        <v>7</v>
      </c>
      <c r="BU28" s="41">
        <f>'[17]2020-21'!EE28</f>
        <v>21</v>
      </c>
      <c r="BV28" s="41">
        <f>'[17]2020-21'!EF28</f>
        <v>14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261</v>
      </c>
      <c r="B29" s="379">
        <f>'[17]2020-21'!C29</f>
        <v>1803</v>
      </c>
      <c r="C29" s="379">
        <f>'[17]2020-21'!F29</f>
        <v>1971</v>
      </c>
      <c r="D29" s="379">
        <f>'[17]2020-21'!G29</f>
        <v>1711</v>
      </c>
      <c r="E29" s="362">
        <f>'[17]2020-21'!H29</f>
        <v>86.8</v>
      </c>
      <c r="F29" s="379">
        <f>'[17]2020-21'!I29</f>
        <v>-260</v>
      </c>
      <c r="G29" s="41">
        <f>'[17]2020-21'!N29</f>
        <v>506</v>
      </c>
      <c r="H29" s="41">
        <f>'[17]2020-21'!O29</f>
        <v>339</v>
      </c>
      <c r="I29" s="362">
        <f>'[17]2020-21'!P29</f>
        <v>67</v>
      </c>
      <c r="J29" s="41">
        <f>'[17]2020-21'!Q29</f>
        <v>-167</v>
      </c>
      <c r="K29" s="41">
        <f>'[17]2020-21'!R29</f>
        <v>375</v>
      </c>
      <c r="L29" s="41">
        <f>'[17]2020-21'!S29</f>
        <v>303</v>
      </c>
      <c r="M29" s="362">
        <f>'[17]2020-21'!T29</f>
        <v>80.8</v>
      </c>
      <c r="N29" s="41">
        <f>'[17]2020-21'!U29</f>
        <v>-72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9</v>
      </c>
      <c r="T29" s="41">
        <f>'[17]2020-21'!AD29</f>
        <v>17</v>
      </c>
      <c r="U29" s="362">
        <f>'[17]2020-21'!AE29</f>
        <v>188.88888888888889</v>
      </c>
      <c r="V29" s="41">
        <f>'[17]2020-21'!AF29</f>
        <v>8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131</v>
      </c>
      <c r="AB29" s="41">
        <f>'[17]2020-21'!AV29</f>
        <v>127</v>
      </c>
      <c r="AC29" s="362">
        <f>'[17]2020-21'!AW29</f>
        <v>96.9</v>
      </c>
      <c r="AD29" s="41">
        <f>'[17]2020-21'!AX29</f>
        <v>-4</v>
      </c>
      <c r="AE29" s="41">
        <f>'[17]2020-21'!BB29</f>
        <v>78</v>
      </c>
      <c r="AF29" s="41">
        <f>'[17]2020-21'!BC29</f>
        <v>108</v>
      </c>
      <c r="AG29" s="362">
        <f>'[17]2020-21'!BD29</f>
        <v>138.5</v>
      </c>
      <c r="AH29" s="41">
        <f>'[17]2020-21'!BE29</f>
        <v>30</v>
      </c>
      <c r="AI29" s="41">
        <f>'[17]2020-21'!BI29</f>
        <v>140</v>
      </c>
      <c r="AJ29" s="41">
        <f>'[17]2020-21'!BJ29</f>
        <v>95</v>
      </c>
      <c r="AK29" s="362">
        <f>'[17]2020-21'!BK29</f>
        <v>67.857142857142861</v>
      </c>
      <c r="AL29" s="41">
        <f>'[17]2020-21'!BL29</f>
        <v>-45</v>
      </c>
      <c r="AM29" s="41">
        <f>'[17]2020-21'!BQ29</f>
        <v>1874</v>
      </c>
      <c r="AN29" s="41">
        <f>'[17]2020-21'!BR29</f>
        <v>1585</v>
      </c>
      <c r="AO29" s="362">
        <f>'[17]2020-21'!BS29</f>
        <v>84.6</v>
      </c>
      <c r="AP29" s="41">
        <f>'[17]2020-21'!BT29</f>
        <v>-289</v>
      </c>
      <c r="AQ29" s="214"/>
      <c r="AR29" s="214"/>
      <c r="AS29" s="213"/>
      <c r="AT29" s="213"/>
      <c r="AU29" s="41">
        <f>'[17]2020-21'!CR29</f>
        <v>169</v>
      </c>
      <c r="AV29" s="41">
        <f>'[17]2020-21'!CS29</f>
        <v>131</v>
      </c>
      <c r="AW29" s="362">
        <f>'[17]2020-21'!CT29</f>
        <v>77.5</v>
      </c>
      <c r="AX29" s="41">
        <f>'[17]2020-21'!CU29</f>
        <v>-38</v>
      </c>
      <c r="AY29" s="41">
        <f>'[17]2020-21'!CV29</f>
        <v>670</v>
      </c>
      <c r="AZ29" s="41">
        <f>'[17]2020-21'!CW29</f>
        <v>495</v>
      </c>
      <c r="BA29" s="362">
        <f>'[17]2020-21'!CX29</f>
        <v>73.900000000000006</v>
      </c>
      <c r="BB29" s="41">
        <f>'[17]2020-21'!CY29</f>
        <v>-175</v>
      </c>
      <c r="BC29" s="379">
        <f>'[17]2020-21'!DK29</f>
        <v>1048</v>
      </c>
      <c r="BD29" s="41">
        <f>'[17]2020-21'!DN29</f>
        <v>1021</v>
      </c>
      <c r="BE29" s="41">
        <f>'[17]2020-21'!DO29</f>
        <v>1007</v>
      </c>
      <c r="BF29" s="362">
        <f>'[17]2020-21'!DP29</f>
        <v>98.6</v>
      </c>
      <c r="BG29" s="41">
        <f>'[17]2020-21'!DQ29</f>
        <v>-14</v>
      </c>
      <c r="BH29" s="41">
        <f>'[17]2020-21'!DR29</f>
        <v>939</v>
      </c>
      <c r="BI29" s="41">
        <f>'[17]2020-21'!DS29</f>
        <v>883</v>
      </c>
      <c r="BJ29" s="362">
        <f>'[17]2020-21'!DT29</f>
        <v>94</v>
      </c>
      <c r="BK29" s="41">
        <f>'[17]2020-21'!DU29</f>
        <v>-56</v>
      </c>
      <c r="BL29" s="41">
        <f>'[17]2020-21'!DV29</f>
        <v>116</v>
      </c>
      <c r="BM29" s="41">
        <f>'[17]2020-21'!DW29</f>
        <v>68</v>
      </c>
      <c r="BN29" s="362">
        <f>'[17]2020-21'!DX29</f>
        <v>58.6</v>
      </c>
      <c r="BO29" s="41">
        <f>'[17]2020-21'!DY29</f>
        <v>-48</v>
      </c>
      <c r="BP29" s="41">
        <f>'[17]2020-21'!DZ29</f>
        <v>7881</v>
      </c>
      <c r="BQ29" s="41">
        <f>'[17]2020-21'!EA29</f>
        <v>9290</v>
      </c>
      <c r="BR29" s="362">
        <f>'[17]2020-21'!EB29</f>
        <v>117.9</v>
      </c>
      <c r="BS29" s="41">
        <f>'[17]2020-21'!EC29</f>
        <v>1409</v>
      </c>
      <c r="BT29" s="41">
        <f>'[17]2020-21'!ED29</f>
        <v>9</v>
      </c>
      <c r="BU29" s="41">
        <f>'[17]2020-21'!EE29</f>
        <v>15</v>
      </c>
      <c r="BV29" s="41">
        <f>'[17]2020-21'!EF29</f>
        <v>6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262</v>
      </c>
      <c r="B30" s="379">
        <f>'[17]2020-21'!C30</f>
        <v>1661</v>
      </c>
      <c r="C30" s="379">
        <f>'[17]2020-21'!F30</f>
        <v>1816</v>
      </c>
      <c r="D30" s="379">
        <f>'[17]2020-21'!G30</f>
        <v>1568</v>
      </c>
      <c r="E30" s="362">
        <f>'[17]2020-21'!H30</f>
        <v>86.3</v>
      </c>
      <c r="F30" s="379">
        <f>'[17]2020-21'!I30</f>
        <v>-248</v>
      </c>
      <c r="G30" s="41">
        <f>'[17]2020-21'!N30</f>
        <v>720</v>
      </c>
      <c r="H30" s="41">
        <f>'[17]2020-21'!O30</f>
        <v>200</v>
      </c>
      <c r="I30" s="362">
        <f>'[17]2020-21'!P30</f>
        <v>27.8</v>
      </c>
      <c r="J30" s="41">
        <f>'[17]2020-21'!Q30</f>
        <v>-520</v>
      </c>
      <c r="K30" s="41">
        <f>'[17]2020-21'!R30</f>
        <v>411</v>
      </c>
      <c r="L30" s="41">
        <f>'[17]2020-21'!S30</f>
        <v>155</v>
      </c>
      <c r="M30" s="362">
        <f>'[17]2020-21'!T30</f>
        <v>37.700000000000003</v>
      </c>
      <c r="N30" s="41">
        <f>'[17]2020-21'!U30</f>
        <v>-256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9</v>
      </c>
      <c r="T30" s="41">
        <f>'[17]2020-21'!AD30</f>
        <v>18</v>
      </c>
      <c r="U30" s="362">
        <f>'[17]2020-21'!AE30</f>
        <v>200</v>
      </c>
      <c r="V30" s="41">
        <f>'[17]2020-21'!AF30</f>
        <v>9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96</v>
      </c>
      <c r="AB30" s="41">
        <f>'[17]2020-21'!AV30</f>
        <v>14</v>
      </c>
      <c r="AC30" s="362">
        <f>'[17]2020-21'!AW30</f>
        <v>14.6</v>
      </c>
      <c r="AD30" s="41">
        <f>'[17]2020-21'!AX30</f>
        <v>-82</v>
      </c>
      <c r="AE30" s="41">
        <f>'[17]2020-21'!BB30</f>
        <v>46</v>
      </c>
      <c r="AF30" s="41">
        <f>'[17]2020-21'!BC30</f>
        <v>2</v>
      </c>
      <c r="AG30" s="362">
        <f>'[17]2020-21'!BD30</f>
        <v>4.3</v>
      </c>
      <c r="AH30" s="41">
        <f>'[17]2020-21'!BE30</f>
        <v>-44</v>
      </c>
      <c r="AI30" s="41">
        <f>'[17]2020-21'!BI30</f>
        <v>50</v>
      </c>
      <c r="AJ30" s="41">
        <f>'[17]2020-21'!BJ30</f>
        <v>5</v>
      </c>
      <c r="AK30" s="362">
        <f>'[17]2020-21'!BK30</f>
        <v>10</v>
      </c>
      <c r="AL30" s="41">
        <f>'[17]2020-21'!BL30</f>
        <v>-45</v>
      </c>
      <c r="AM30" s="41">
        <f>'[17]2020-21'!BQ30</f>
        <v>1678</v>
      </c>
      <c r="AN30" s="41">
        <f>'[17]2020-21'!BR30</f>
        <v>1406</v>
      </c>
      <c r="AO30" s="362">
        <f>'[17]2020-21'!BS30</f>
        <v>83.8</v>
      </c>
      <c r="AP30" s="41">
        <f>'[17]2020-21'!BT30</f>
        <v>-272</v>
      </c>
      <c r="AQ30" s="214"/>
      <c r="AR30" s="214"/>
      <c r="AS30" s="213"/>
      <c r="AT30" s="213"/>
      <c r="AU30" s="41">
        <f>'[17]2020-21'!CR30</f>
        <v>232</v>
      </c>
      <c r="AV30" s="41">
        <f>'[17]2020-21'!CS30</f>
        <v>148</v>
      </c>
      <c r="AW30" s="362">
        <f>'[17]2020-21'!CT30</f>
        <v>63.8</v>
      </c>
      <c r="AX30" s="41">
        <f>'[17]2020-21'!CU30</f>
        <v>-84</v>
      </c>
      <c r="AY30" s="41">
        <f>'[17]2020-21'!CV30</f>
        <v>937</v>
      </c>
      <c r="AZ30" s="41">
        <f>'[17]2020-21'!CW30</f>
        <v>378</v>
      </c>
      <c r="BA30" s="362">
        <f>'[17]2020-21'!CX30</f>
        <v>40.299999999999997</v>
      </c>
      <c r="BB30" s="41">
        <f>'[17]2020-21'!CY30</f>
        <v>-559</v>
      </c>
      <c r="BC30" s="379">
        <f>'[17]2020-21'!DK30</f>
        <v>1077</v>
      </c>
      <c r="BD30" s="41">
        <f>'[17]2020-21'!DN30</f>
        <v>833</v>
      </c>
      <c r="BE30" s="41">
        <f>'[17]2020-21'!DO30</f>
        <v>1041</v>
      </c>
      <c r="BF30" s="362">
        <f>'[17]2020-21'!DP30</f>
        <v>125</v>
      </c>
      <c r="BG30" s="41">
        <f>'[17]2020-21'!DQ30</f>
        <v>208</v>
      </c>
      <c r="BH30" s="41">
        <f>'[17]2020-21'!DR30</f>
        <v>731</v>
      </c>
      <c r="BI30" s="41">
        <f>'[17]2020-21'!DS30</f>
        <v>907</v>
      </c>
      <c r="BJ30" s="362">
        <f>'[17]2020-21'!DT30</f>
        <v>124.1</v>
      </c>
      <c r="BK30" s="41">
        <f>'[17]2020-21'!DU30</f>
        <v>176</v>
      </c>
      <c r="BL30" s="41">
        <f>'[17]2020-21'!DV30</f>
        <v>109</v>
      </c>
      <c r="BM30" s="41">
        <f>'[17]2020-21'!DW30</f>
        <v>51</v>
      </c>
      <c r="BN30" s="362">
        <f>'[17]2020-21'!DX30</f>
        <v>46.8</v>
      </c>
      <c r="BO30" s="41">
        <f>'[17]2020-21'!DY30</f>
        <v>-58</v>
      </c>
      <c r="BP30" s="41">
        <f>'[17]2020-21'!DZ30</f>
        <v>7239</v>
      </c>
      <c r="BQ30" s="41">
        <f>'[17]2020-21'!EA30</f>
        <v>8246</v>
      </c>
      <c r="BR30" s="362">
        <f>'[17]2020-21'!EB30</f>
        <v>113.9</v>
      </c>
      <c r="BS30" s="41">
        <f>'[17]2020-21'!EC30</f>
        <v>1007</v>
      </c>
      <c r="BT30" s="41">
        <f>'[17]2020-21'!ED30</f>
        <v>8</v>
      </c>
      <c r="BU30" s="41">
        <f>'[17]2020-21'!EE30</f>
        <v>20</v>
      </c>
      <c r="BV30" s="41">
        <f>'[17]2020-21'!EF30</f>
        <v>12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68" t="s">
        <v>450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AN6:AN7"/>
    <mergeCell ref="AO6:AP6"/>
    <mergeCell ref="AJ6:AJ7"/>
    <mergeCell ref="U6:V6"/>
    <mergeCell ref="AA6:AA7"/>
    <mergeCell ref="AB6:AB7"/>
    <mergeCell ref="AC6:AD6"/>
    <mergeCell ref="AE6:AE7"/>
    <mergeCell ref="BN6:BO6"/>
    <mergeCell ref="BH6:BH7"/>
    <mergeCell ref="BJ6:BK6"/>
    <mergeCell ref="BL6:BL7"/>
    <mergeCell ref="BM6:BM7"/>
    <mergeCell ref="BI6:BI7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L6:L7"/>
    <mergeCell ref="M6:N6"/>
    <mergeCell ref="O6:O7"/>
    <mergeCell ref="P6:P7"/>
    <mergeCell ref="Q6:R6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E48" sqref="E48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5" t="s">
        <v>416</v>
      </c>
      <c r="B1" s="415"/>
      <c r="C1" s="415"/>
    </row>
    <row r="2" spans="1:5" ht="20.25" customHeight="1" x14ac:dyDescent="0.25">
      <c r="B2" s="415" t="s">
        <v>109</v>
      </c>
      <c r="C2" s="415"/>
    </row>
    <row r="3" spans="1:5" ht="18.75" x14ac:dyDescent="0.3">
      <c r="B3" s="274" t="s">
        <v>235</v>
      </c>
    </row>
    <row r="4" spans="1:5" s="155" customFormat="1" ht="81" customHeight="1" x14ac:dyDescent="0.25">
      <c r="A4" s="299"/>
      <c r="B4" s="300" t="s">
        <v>110</v>
      </c>
      <c r="C4" s="301" t="s">
        <v>542</v>
      </c>
    </row>
    <row r="5" spans="1:5" ht="33" customHeight="1" x14ac:dyDescent="0.25">
      <c r="A5" s="156">
        <v>1</v>
      </c>
      <c r="B5" s="157" t="s">
        <v>321</v>
      </c>
      <c r="C5" s="182">
        <v>940</v>
      </c>
      <c r="E5" s="178"/>
    </row>
    <row r="6" spans="1:5" x14ac:dyDescent="0.25">
      <c r="A6" s="156">
        <v>2</v>
      </c>
      <c r="B6" s="157" t="s">
        <v>325</v>
      </c>
      <c r="C6" s="182">
        <v>239</v>
      </c>
      <c r="E6" s="178"/>
    </row>
    <row r="7" spans="1:5" x14ac:dyDescent="0.25">
      <c r="A7" s="156">
        <v>3</v>
      </c>
      <c r="B7" s="157" t="s">
        <v>322</v>
      </c>
      <c r="C7" s="182">
        <v>123</v>
      </c>
      <c r="E7" s="178"/>
    </row>
    <row r="8" spans="1:5" s="160" customFormat="1" ht="35.25" customHeight="1" x14ac:dyDescent="0.25">
      <c r="A8" s="156">
        <v>4</v>
      </c>
      <c r="B8" s="157" t="s">
        <v>323</v>
      </c>
      <c r="C8" s="182">
        <v>112</v>
      </c>
      <c r="E8" s="178"/>
    </row>
    <row r="9" spans="1:5" s="160" customFormat="1" ht="34.5" customHeight="1" x14ac:dyDescent="0.25">
      <c r="A9" s="156">
        <v>5</v>
      </c>
      <c r="B9" s="157" t="s">
        <v>349</v>
      </c>
      <c r="C9" s="182">
        <v>57</v>
      </c>
      <c r="E9" s="178"/>
    </row>
    <row r="10" spans="1:5" s="160" customFormat="1" x14ac:dyDescent="0.25">
      <c r="A10" s="156">
        <v>6</v>
      </c>
      <c r="B10" s="157" t="s">
        <v>346</v>
      </c>
      <c r="C10" s="182">
        <v>46</v>
      </c>
      <c r="E10" s="178"/>
    </row>
    <row r="11" spans="1:5" s="160" customFormat="1" ht="19.5" customHeight="1" x14ac:dyDescent="0.25">
      <c r="A11" s="156">
        <v>7</v>
      </c>
      <c r="B11" s="157" t="s">
        <v>324</v>
      </c>
      <c r="C11" s="182">
        <v>44</v>
      </c>
      <c r="E11" s="178"/>
    </row>
    <row r="12" spans="1:5" s="160" customFormat="1" x14ac:dyDescent="0.25">
      <c r="A12" s="156">
        <v>8</v>
      </c>
      <c r="B12" s="157" t="s">
        <v>362</v>
      </c>
      <c r="C12" s="182">
        <v>33</v>
      </c>
      <c r="E12" s="178"/>
    </row>
    <row r="13" spans="1:5" s="160" customFormat="1" ht="21.75" customHeight="1" x14ac:dyDescent="0.25">
      <c r="A13" s="156">
        <v>9</v>
      </c>
      <c r="B13" s="157" t="s">
        <v>361</v>
      </c>
      <c r="C13" s="182">
        <v>32</v>
      </c>
      <c r="E13" s="178"/>
    </row>
    <row r="14" spans="1:5" s="160" customFormat="1" ht="21" customHeight="1" x14ac:dyDescent="0.25">
      <c r="A14" s="156">
        <v>10</v>
      </c>
      <c r="B14" s="157" t="s">
        <v>326</v>
      </c>
      <c r="C14" s="182">
        <v>30</v>
      </c>
      <c r="E14" s="178"/>
    </row>
    <row r="15" spans="1:5" s="160" customFormat="1" ht="20.25" customHeight="1" x14ac:dyDescent="0.25">
      <c r="A15" s="156">
        <v>11</v>
      </c>
      <c r="B15" s="157" t="s">
        <v>409</v>
      </c>
      <c r="C15" s="182">
        <v>29</v>
      </c>
      <c r="E15" s="178"/>
    </row>
    <row r="16" spans="1:5" s="160" customFormat="1" ht="28.5" customHeight="1" x14ac:dyDescent="0.25">
      <c r="A16" s="156">
        <v>12</v>
      </c>
      <c r="B16" s="157" t="s">
        <v>342</v>
      </c>
      <c r="C16" s="182">
        <v>26</v>
      </c>
      <c r="E16" s="178"/>
    </row>
    <row r="17" spans="1:5" s="160" customFormat="1" ht="21.75" customHeight="1" x14ac:dyDescent="0.25">
      <c r="A17" s="156">
        <v>13</v>
      </c>
      <c r="B17" s="157" t="s">
        <v>350</v>
      </c>
      <c r="C17" s="182">
        <v>25</v>
      </c>
      <c r="E17" s="178"/>
    </row>
    <row r="18" spans="1:5" s="160" customFormat="1" ht="27.75" customHeight="1" x14ac:dyDescent="0.25">
      <c r="A18" s="156">
        <v>14</v>
      </c>
      <c r="B18" s="157" t="s">
        <v>358</v>
      </c>
      <c r="C18" s="182">
        <v>25</v>
      </c>
      <c r="E18" s="178"/>
    </row>
    <row r="19" spans="1:5" s="160" customFormat="1" ht="16.5" customHeight="1" x14ac:dyDescent="0.25">
      <c r="A19" s="156">
        <v>15</v>
      </c>
      <c r="B19" s="157" t="s">
        <v>371</v>
      </c>
      <c r="C19" s="182">
        <v>25</v>
      </c>
      <c r="E19" s="178"/>
    </row>
    <row r="20" spans="1:5" s="160" customFormat="1" ht="21" customHeight="1" x14ac:dyDescent="0.25">
      <c r="A20" s="156">
        <v>16</v>
      </c>
      <c r="B20" s="157" t="s">
        <v>333</v>
      </c>
      <c r="C20" s="182">
        <v>25</v>
      </c>
      <c r="E20" s="178"/>
    </row>
    <row r="21" spans="1:5" s="160" customFormat="1" ht="20.25" customHeight="1" x14ac:dyDescent="0.25">
      <c r="A21" s="156">
        <v>17</v>
      </c>
      <c r="B21" s="157" t="s">
        <v>334</v>
      </c>
      <c r="C21" s="182">
        <v>24</v>
      </c>
      <c r="E21" s="178"/>
    </row>
    <row r="22" spans="1:5" s="160" customFormat="1" ht="16.5" customHeight="1" x14ac:dyDescent="0.25">
      <c r="A22" s="156">
        <v>18</v>
      </c>
      <c r="B22" s="157" t="s">
        <v>337</v>
      </c>
      <c r="C22" s="182">
        <v>23</v>
      </c>
      <c r="E22" s="178"/>
    </row>
    <row r="23" spans="1:5" s="160" customFormat="1" ht="30" customHeight="1" x14ac:dyDescent="0.25">
      <c r="A23" s="156">
        <v>19</v>
      </c>
      <c r="B23" s="157" t="s">
        <v>347</v>
      </c>
      <c r="C23" s="182">
        <v>23</v>
      </c>
      <c r="E23" s="178"/>
    </row>
    <row r="24" spans="1:5" s="160" customFormat="1" ht="34.5" customHeight="1" x14ac:dyDescent="0.25">
      <c r="A24" s="156">
        <v>20</v>
      </c>
      <c r="B24" s="157" t="s">
        <v>335</v>
      </c>
      <c r="C24" s="182">
        <v>22</v>
      </c>
      <c r="E24" s="178"/>
    </row>
    <row r="25" spans="1:5" s="160" customFormat="1" ht="31.5" x14ac:dyDescent="0.25">
      <c r="A25" s="156">
        <v>21</v>
      </c>
      <c r="B25" s="157" t="s">
        <v>354</v>
      </c>
      <c r="C25" s="182">
        <v>21</v>
      </c>
      <c r="E25" s="178"/>
    </row>
    <row r="26" spans="1:5" s="160" customFormat="1" ht="30" customHeight="1" x14ac:dyDescent="0.25">
      <c r="A26" s="156">
        <v>22</v>
      </c>
      <c r="B26" s="157" t="s">
        <v>375</v>
      </c>
      <c r="C26" s="182">
        <v>21</v>
      </c>
      <c r="E26" s="178"/>
    </row>
    <row r="27" spans="1:5" s="160" customFormat="1" ht="23.25" customHeight="1" x14ac:dyDescent="0.25">
      <c r="A27" s="156">
        <v>23</v>
      </c>
      <c r="B27" s="157" t="s">
        <v>328</v>
      </c>
      <c r="C27" s="182">
        <v>20</v>
      </c>
      <c r="E27" s="178"/>
    </row>
    <row r="28" spans="1:5" s="160" customFormat="1" ht="24.75" customHeight="1" x14ac:dyDescent="0.25">
      <c r="A28" s="156">
        <v>24</v>
      </c>
      <c r="B28" s="157" t="s">
        <v>341</v>
      </c>
      <c r="C28" s="182">
        <v>19</v>
      </c>
      <c r="E28" s="178"/>
    </row>
    <row r="29" spans="1:5" s="160" customFormat="1" ht="30" customHeight="1" x14ac:dyDescent="0.25">
      <c r="A29" s="156">
        <v>25</v>
      </c>
      <c r="B29" s="157" t="s">
        <v>327</v>
      </c>
      <c r="C29" s="182">
        <v>19</v>
      </c>
      <c r="E29" s="178"/>
    </row>
    <row r="30" spans="1:5" s="160" customFormat="1" ht="19.5" customHeight="1" x14ac:dyDescent="0.25">
      <c r="A30" s="156">
        <v>26</v>
      </c>
      <c r="B30" s="157" t="s">
        <v>353</v>
      </c>
      <c r="C30" s="182">
        <v>18</v>
      </c>
      <c r="E30" s="178"/>
    </row>
    <row r="31" spans="1:5" s="160" customFormat="1" ht="31.5" x14ac:dyDescent="0.25">
      <c r="A31" s="156">
        <v>27</v>
      </c>
      <c r="B31" s="157" t="s">
        <v>329</v>
      </c>
      <c r="C31" s="182">
        <v>17</v>
      </c>
      <c r="E31" s="178"/>
    </row>
    <row r="32" spans="1:5" s="160" customFormat="1" ht="23.25" customHeight="1" x14ac:dyDescent="0.25">
      <c r="A32" s="156">
        <v>28</v>
      </c>
      <c r="B32" s="157" t="s">
        <v>376</v>
      </c>
      <c r="C32" s="182">
        <v>16</v>
      </c>
      <c r="E32" s="178"/>
    </row>
    <row r="33" spans="1:5" s="160" customFormat="1" ht="21.75" customHeight="1" x14ac:dyDescent="0.25">
      <c r="A33" s="156">
        <v>29</v>
      </c>
      <c r="B33" s="157" t="s">
        <v>372</v>
      </c>
      <c r="C33" s="182">
        <v>16</v>
      </c>
      <c r="E33" s="178"/>
    </row>
    <row r="34" spans="1:5" s="160" customFormat="1" ht="29.25" customHeight="1" x14ac:dyDescent="0.25">
      <c r="A34" s="156">
        <v>30</v>
      </c>
      <c r="B34" s="157" t="s">
        <v>487</v>
      </c>
      <c r="C34" s="182">
        <v>16</v>
      </c>
      <c r="E34" s="178"/>
    </row>
    <row r="35" spans="1:5" s="160" customFormat="1" x14ac:dyDescent="0.25">
      <c r="A35" s="156">
        <v>31</v>
      </c>
      <c r="B35" s="161" t="s">
        <v>330</v>
      </c>
      <c r="C35" s="177">
        <v>15</v>
      </c>
      <c r="E35" s="178"/>
    </row>
    <row r="36" spans="1:5" s="160" customFormat="1" ht="31.5" x14ac:dyDescent="0.25">
      <c r="A36" s="156">
        <v>32</v>
      </c>
      <c r="B36" s="157" t="s">
        <v>420</v>
      </c>
      <c r="C36" s="182">
        <v>15</v>
      </c>
      <c r="E36" s="178"/>
    </row>
    <row r="37" spans="1:5" s="160" customFormat="1" ht="33" customHeight="1" x14ac:dyDescent="0.25">
      <c r="A37" s="156">
        <v>33</v>
      </c>
      <c r="B37" s="157" t="s">
        <v>425</v>
      </c>
      <c r="C37" s="182">
        <v>15</v>
      </c>
      <c r="E37" s="178"/>
    </row>
    <row r="38" spans="1:5" s="160" customFormat="1" ht="20.25" customHeight="1" x14ac:dyDescent="0.25">
      <c r="A38" s="156">
        <v>34</v>
      </c>
      <c r="B38" s="157" t="s">
        <v>345</v>
      </c>
      <c r="C38" s="182">
        <v>14</v>
      </c>
      <c r="E38" s="178"/>
    </row>
    <row r="39" spans="1:5" s="160" customFormat="1" ht="35.25" customHeight="1" x14ac:dyDescent="0.25">
      <c r="A39" s="156">
        <v>35</v>
      </c>
      <c r="B39" s="157" t="s">
        <v>355</v>
      </c>
      <c r="C39" s="182">
        <v>13</v>
      </c>
      <c r="E39" s="178"/>
    </row>
    <row r="40" spans="1:5" s="160" customFormat="1" ht="30" customHeight="1" x14ac:dyDescent="0.25">
      <c r="A40" s="156">
        <v>36</v>
      </c>
      <c r="B40" s="157" t="s">
        <v>378</v>
      </c>
      <c r="C40" s="182">
        <v>13</v>
      </c>
      <c r="E40" s="178"/>
    </row>
    <row r="41" spans="1:5" ht="20.25" customHeight="1" x14ac:dyDescent="0.25">
      <c r="A41" s="156">
        <v>37</v>
      </c>
      <c r="B41" s="162" t="s">
        <v>332</v>
      </c>
      <c r="C41" s="182">
        <v>12</v>
      </c>
      <c r="E41" s="178"/>
    </row>
    <row r="42" spans="1:5" x14ac:dyDescent="0.25">
      <c r="A42" s="156">
        <v>38</v>
      </c>
      <c r="B42" s="164" t="s">
        <v>379</v>
      </c>
      <c r="C42" s="182">
        <v>12</v>
      </c>
      <c r="E42" s="178"/>
    </row>
    <row r="43" spans="1:5" ht="34.5" customHeight="1" x14ac:dyDescent="0.25">
      <c r="A43" s="156">
        <v>39</v>
      </c>
      <c r="B43" s="157" t="s">
        <v>373</v>
      </c>
      <c r="C43" s="182">
        <v>12</v>
      </c>
      <c r="E43" s="178"/>
    </row>
    <row r="44" spans="1:5" ht="20.25" customHeight="1" x14ac:dyDescent="0.25">
      <c r="A44" s="156">
        <v>40</v>
      </c>
      <c r="B44" s="157" t="s">
        <v>360</v>
      </c>
      <c r="C44" s="182">
        <v>11</v>
      </c>
      <c r="E44" s="178"/>
    </row>
    <row r="45" spans="1:5" ht="19.5" customHeight="1" x14ac:dyDescent="0.25">
      <c r="A45" s="156">
        <v>41</v>
      </c>
      <c r="B45" s="157" t="s">
        <v>370</v>
      </c>
      <c r="C45" s="182">
        <v>9</v>
      </c>
      <c r="E45" s="178"/>
    </row>
    <row r="46" spans="1:5" ht="19.5" customHeight="1" x14ac:dyDescent="0.25">
      <c r="A46" s="156">
        <v>42</v>
      </c>
      <c r="B46" s="157" t="s">
        <v>343</v>
      </c>
      <c r="C46" s="182">
        <v>9</v>
      </c>
      <c r="E46" s="178"/>
    </row>
    <row r="47" spans="1:5" x14ac:dyDescent="0.25">
      <c r="A47" s="156">
        <v>43</v>
      </c>
      <c r="B47" s="165" t="s">
        <v>338</v>
      </c>
      <c r="C47" s="182">
        <v>9</v>
      </c>
      <c r="E47" s="178"/>
    </row>
    <row r="48" spans="1:5" x14ac:dyDescent="0.25">
      <c r="A48" s="156">
        <v>44</v>
      </c>
      <c r="B48" s="165" t="s">
        <v>344</v>
      </c>
      <c r="C48" s="182">
        <v>9</v>
      </c>
      <c r="E48" s="178"/>
    </row>
    <row r="49" spans="1:5" ht="15" customHeight="1" x14ac:dyDescent="0.25">
      <c r="A49" s="156">
        <v>45</v>
      </c>
      <c r="B49" s="165" t="s">
        <v>582</v>
      </c>
      <c r="C49" s="182">
        <v>9</v>
      </c>
      <c r="E49" s="178"/>
    </row>
    <row r="50" spans="1:5" ht="18" customHeight="1" x14ac:dyDescent="0.25">
      <c r="A50" s="156">
        <v>46</v>
      </c>
      <c r="B50" s="165" t="s">
        <v>495</v>
      </c>
      <c r="C50" s="182">
        <v>9</v>
      </c>
      <c r="E50" s="178"/>
    </row>
    <row r="51" spans="1:5" ht="19.5" customHeight="1" x14ac:dyDescent="0.25">
      <c r="A51" s="156">
        <v>47</v>
      </c>
      <c r="B51" s="165" t="s">
        <v>454</v>
      </c>
      <c r="C51" s="182">
        <v>8</v>
      </c>
      <c r="E51" s="178"/>
    </row>
    <row r="52" spans="1:5" ht="18" customHeight="1" x14ac:dyDescent="0.25">
      <c r="A52" s="156">
        <v>48</v>
      </c>
      <c r="B52" s="165" t="s">
        <v>374</v>
      </c>
      <c r="C52" s="182">
        <v>8</v>
      </c>
      <c r="E52" s="178"/>
    </row>
    <row r="53" spans="1:5" ht="31.5" x14ac:dyDescent="0.25">
      <c r="A53" s="156">
        <v>49</v>
      </c>
      <c r="B53" s="165" t="s">
        <v>489</v>
      </c>
      <c r="C53" s="182">
        <v>8</v>
      </c>
      <c r="E53" s="178"/>
    </row>
    <row r="54" spans="1:5" ht="32.25" customHeight="1" x14ac:dyDescent="0.25">
      <c r="A54" s="156">
        <v>50</v>
      </c>
      <c r="B54" s="164" t="s">
        <v>583</v>
      </c>
      <c r="C54" s="182">
        <v>8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D8" sqref="D8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7" t="s">
        <v>32</v>
      </c>
      <c r="B1" s="407"/>
      <c r="C1" s="407"/>
      <c r="D1" s="407"/>
      <c r="E1" s="407"/>
      <c r="F1" s="407"/>
    </row>
    <row r="2" spans="1:14" s="66" customFormat="1" ht="26.25" customHeight="1" x14ac:dyDescent="0.25">
      <c r="A2" s="67"/>
      <c r="B2" s="408" t="s">
        <v>53</v>
      </c>
      <c r="C2" s="408"/>
      <c r="D2" s="408"/>
      <c r="E2" s="408"/>
      <c r="F2" s="408"/>
    </row>
    <row r="3" spans="1:14" s="54" customFormat="1" ht="15.6" customHeight="1" x14ac:dyDescent="0.25">
      <c r="A3" s="55"/>
      <c r="B3" s="398" t="s">
        <v>28</v>
      </c>
      <c r="C3" s="399"/>
      <c r="D3" s="399"/>
      <c r="E3" s="399"/>
      <c r="F3" s="399"/>
    </row>
    <row r="4" spans="1:14" s="54" customFormat="1" ht="15.6" customHeight="1" x14ac:dyDescent="0.25">
      <c r="A4" s="55"/>
      <c r="B4" s="398" t="s">
        <v>29</v>
      </c>
      <c r="C4" s="399"/>
      <c r="D4" s="399"/>
      <c r="E4" s="399"/>
      <c r="F4" s="399"/>
    </row>
    <row r="5" spans="1:14" s="70" customFormat="1" ht="29.25" customHeight="1" x14ac:dyDescent="0.3">
      <c r="A5" s="68"/>
      <c r="B5" s="260" t="s">
        <v>235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9"/>
      <c r="C6" s="394" t="s">
        <v>532</v>
      </c>
      <c r="D6" s="394" t="s">
        <v>533</v>
      </c>
      <c r="E6" s="410" t="s">
        <v>31</v>
      </c>
      <c r="F6" s="410"/>
    </row>
    <row r="7" spans="1:14" s="57" customFormat="1" ht="39" customHeight="1" x14ac:dyDescent="0.25">
      <c r="A7" s="56"/>
      <c r="B7" s="409"/>
      <c r="C7" s="395"/>
      <c r="D7" s="395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5791</v>
      </c>
      <c r="D8" s="73">
        <f>SUM(D10:D28)</f>
        <v>1061</v>
      </c>
      <c r="E8" s="74">
        <f>ROUND(D8/C8*100,1)</f>
        <v>18.3</v>
      </c>
      <c r="F8" s="73">
        <f>D8-C8</f>
        <v>-4730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1055</v>
      </c>
      <c r="D10" s="62">
        <f>[11]Шаблон!$X7</f>
        <v>190</v>
      </c>
      <c r="E10" s="267">
        <f>IF(C10=0,0,D10/C10)*100</f>
        <v>18.009478672985782</v>
      </c>
      <c r="F10" s="62">
        <f t="shared" ref="F10:F18" si="0">D10-C10</f>
        <v>-865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1559</v>
      </c>
      <c r="D11" s="62">
        <f>[11]Шаблон!$Y7</f>
        <v>249</v>
      </c>
      <c r="E11" s="267">
        <f t="shared" ref="E11:E18" si="1">IF(C11=0,0,D11/C11)*100</f>
        <v>15.97177677998717</v>
      </c>
      <c r="F11" s="62">
        <f t="shared" si="0"/>
        <v>-1310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1413</v>
      </c>
      <c r="D12" s="62">
        <f>[11]Шаблон!$Z7</f>
        <v>148</v>
      </c>
      <c r="E12" s="267">
        <f t="shared" si="1"/>
        <v>10.474168435951874</v>
      </c>
      <c r="F12" s="62">
        <f t="shared" si="0"/>
        <v>-1265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117</v>
      </c>
      <c r="D13" s="62">
        <f>[11]Шаблон!$AA7</f>
        <v>19</v>
      </c>
      <c r="E13" s="267">
        <f t="shared" si="1"/>
        <v>16.239316239316238</v>
      </c>
      <c r="F13" s="62">
        <f t="shared" si="0"/>
        <v>-98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866</v>
      </c>
      <c r="D14" s="62">
        <f>[11]Шаблон!$AB7</f>
        <v>86</v>
      </c>
      <c r="E14" s="267">
        <f t="shared" si="1"/>
        <v>9.9307159353348737</v>
      </c>
      <c r="F14" s="62">
        <f t="shared" si="0"/>
        <v>-780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5</v>
      </c>
      <c r="D15" s="62">
        <f>[11]Шаблон!$AC7</f>
        <v>6</v>
      </c>
      <c r="E15" s="267">
        <f t="shared" si="1"/>
        <v>120</v>
      </c>
      <c r="F15" s="62">
        <f t="shared" si="0"/>
        <v>1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140</v>
      </c>
      <c r="D16" s="62">
        <f>[11]Шаблон!$AD7</f>
        <v>136</v>
      </c>
      <c r="E16" s="267">
        <f t="shared" si="1"/>
        <v>97.142857142857139</v>
      </c>
      <c r="F16" s="62">
        <f t="shared" si="0"/>
        <v>-4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362</v>
      </c>
      <c r="D17" s="62">
        <f>[11]Шаблон!$AE7</f>
        <v>118</v>
      </c>
      <c r="E17" s="267">
        <f t="shared" si="1"/>
        <v>32.596685082872931</v>
      </c>
      <c r="F17" s="62">
        <f t="shared" si="0"/>
        <v>-244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274</v>
      </c>
      <c r="D18" s="62">
        <f>[11]Шаблон!$AF7</f>
        <v>109</v>
      </c>
      <c r="E18" s="267">
        <f t="shared" si="1"/>
        <v>39.78102189781022</v>
      </c>
      <c r="F18" s="62">
        <f t="shared" si="0"/>
        <v>-165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1" sqref="G51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5" t="s">
        <v>411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4" customHeight="1" x14ac:dyDescent="0.3">
      <c r="B3" s="274" t="s">
        <v>235</v>
      </c>
    </row>
    <row r="4" spans="1:6" s="155" customFormat="1" ht="63.75" customHeight="1" x14ac:dyDescent="0.25">
      <c r="A4" s="299"/>
      <c r="B4" s="300" t="s">
        <v>110</v>
      </c>
      <c r="C4" s="301" t="s">
        <v>412</v>
      </c>
      <c r="D4" s="302" t="s">
        <v>413</v>
      </c>
    </row>
    <row r="5" spans="1:6" ht="31.5" x14ac:dyDescent="0.25">
      <c r="A5" s="156">
        <v>1</v>
      </c>
      <c r="B5" s="157" t="s">
        <v>321</v>
      </c>
      <c r="C5" s="182">
        <v>185</v>
      </c>
      <c r="D5" s="338">
        <v>19.680851063829788</v>
      </c>
      <c r="F5" s="178"/>
    </row>
    <row r="6" spans="1:6" ht="47.25" x14ac:dyDescent="0.25">
      <c r="A6" s="156">
        <v>2</v>
      </c>
      <c r="B6" s="157" t="s">
        <v>323</v>
      </c>
      <c r="C6" s="182">
        <v>103</v>
      </c>
      <c r="D6" s="338">
        <v>91.964285714285708</v>
      </c>
      <c r="F6" s="178"/>
    </row>
    <row r="7" spans="1:6" x14ac:dyDescent="0.25">
      <c r="A7" s="156">
        <v>3</v>
      </c>
      <c r="B7" s="157" t="s">
        <v>322</v>
      </c>
      <c r="C7" s="182">
        <v>80</v>
      </c>
      <c r="D7" s="338">
        <v>65.040650406504071</v>
      </c>
      <c r="F7" s="178"/>
    </row>
    <row r="8" spans="1:6" s="160" customFormat="1" x14ac:dyDescent="0.25">
      <c r="A8" s="156">
        <v>4</v>
      </c>
      <c r="B8" s="157" t="s">
        <v>346</v>
      </c>
      <c r="C8" s="182">
        <v>35</v>
      </c>
      <c r="D8" s="338">
        <v>76.086956521739125</v>
      </c>
      <c r="F8" s="178"/>
    </row>
    <row r="9" spans="1:6" s="160" customFormat="1" x14ac:dyDescent="0.25">
      <c r="A9" s="156">
        <v>5</v>
      </c>
      <c r="B9" s="157" t="s">
        <v>324</v>
      </c>
      <c r="C9" s="182">
        <v>33</v>
      </c>
      <c r="D9" s="338">
        <v>75</v>
      </c>
      <c r="F9" s="178"/>
    </row>
    <row r="10" spans="1:6" s="160" customFormat="1" x14ac:dyDescent="0.25">
      <c r="A10" s="156">
        <v>6</v>
      </c>
      <c r="B10" s="157" t="s">
        <v>325</v>
      </c>
      <c r="C10" s="182">
        <v>32</v>
      </c>
      <c r="D10" s="338">
        <v>13.389121338912133</v>
      </c>
      <c r="F10" s="178"/>
    </row>
    <row r="11" spans="1:6" s="160" customFormat="1" ht="31.5" x14ac:dyDescent="0.25">
      <c r="A11" s="156">
        <v>7</v>
      </c>
      <c r="B11" s="157" t="s">
        <v>326</v>
      </c>
      <c r="C11" s="182">
        <v>28</v>
      </c>
      <c r="D11" s="338">
        <v>93.333333333333343</v>
      </c>
      <c r="F11" s="178"/>
    </row>
    <row r="12" spans="1:6" s="160" customFormat="1" x14ac:dyDescent="0.25">
      <c r="A12" s="156">
        <v>8</v>
      </c>
      <c r="B12" s="157" t="s">
        <v>409</v>
      </c>
      <c r="C12" s="182">
        <v>25</v>
      </c>
      <c r="D12" s="338">
        <v>86.206896551724142</v>
      </c>
      <c r="F12" s="178"/>
    </row>
    <row r="13" spans="1:6" s="160" customFormat="1" ht="31.5" x14ac:dyDescent="0.25">
      <c r="A13" s="156">
        <v>9</v>
      </c>
      <c r="B13" s="157" t="s">
        <v>342</v>
      </c>
      <c r="C13" s="182">
        <v>23</v>
      </c>
      <c r="D13" s="338">
        <v>88.461538461538453</v>
      </c>
      <c r="F13" s="178"/>
    </row>
    <row r="14" spans="1:6" s="160" customFormat="1" x14ac:dyDescent="0.25">
      <c r="A14" s="156">
        <v>10</v>
      </c>
      <c r="B14" s="157" t="s">
        <v>333</v>
      </c>
      <c r="C14" s="182">
        <v>19</v>
      </c>
      <c r="D14" s="338">
        <v>76</v>
      </c>
      <c r="F14" s="178"/>
    </row>
    <row r="15" spans="1:6" s="160" customFormat="1" ht="31.5" x14ac:dyDescent="0.25">
      <c r="A15" s="156">
        <v>11</v>
      </c>
      <c r="B15" s="157" t="s">
        <v>327</v>
      </c>
      <c r="C15" s="182">
        <v>18</v>
      </c>
      <c r="D15" s="338">
        <v>94.73684210526315</v>
      </c>
      <c r="F15" s="178"/>
    </row>
    <row r="16" spans="1:6" s="160" customFormat="1" x14ac:dyDescent="0.25">
      <c r="A16" s="156">
        <v>12</v>
      </c>
      <c r="B16" s="157" t="s">
        <v>328</v>
      </c>
      <c r="C16" s="182">
        <v>17</v>
      </c>
      <c r="D16" s="338">
        <v>85</v>
      </c>
      <c r="F16" s="178"/>
    </row>
    <row r="17" spans="1:6" s="160" customFormat="1" x14ac:dyDescent="0.25">
      <c r="A17" s="156">
        <v>13</v>
      </c>
      <c r="B17" s="157" t="s">
        <v>341</v>
      </c>
      <c r="C17" s="182">
        <v>16</v>
      </c>
      <c r="D17" s="338">
        <v>84.21052631578948</v>
      </c>
      <c r="F17" s="178"/>
    </row>
    <row r="18" spans="1:6" s="160" customFormat="1" ht="31.5" x14ac:dyDescent="0.25">
      <c r="A18" s="156">
        <v>14</v>
      </c>
      <c r="B18" s="157" t="s">
        <v>487</v>
      </c>
      <c r="C18" s="182">
        <v>16</v>
      </c>
      <c r="D18" s="338">
        <v>100</v>
      </c>
      <c r="F18" s="178"/>
    </row>
    <row r="19" spans="1:6" s="160" customFormat="1" ht="47.25" x14ac:dyDescent="0.25">
      <c r="A19" s="156">
        <v>15</v>
      </c>
      <c r="B19" s="157" t="s">
        <v>329</v>
      </c>
      <c r="C19" s="182">
        <v>15</v>
      </c>
      <c r="D19" s="338">
        <v>88.235294117647058</v>
      </c>
      <c r="F19" s="178"/>
    </row>
    <row r="20" spans="1:6" s="160" customFormat="1" ht="31.5" x14ac:dyDescent="0.25">
      <c r="A20" s="156">
        <v>16</v>
      </c>
      <c r="B20" s="157" t="s">
        <v>350</v>
      </c>
      <c r="C20" s="182">
        <v>14</v>
      </c>
      <c r="D20" s="338">
        <v>56</v>
      </c>
      <c r="F20" s="178"/>
    </row>
    <row r="21" spans="1:6" s="160" customFormat="1" x14ac:dyDescent="0.25">
      <c r="A21" s="156">
        <v>17</v>
      </c>
      <c r="B21" s="157" t="s">
        <v>425</v>
      </c>
      <c r="C21" s="182">
        <v>14</v>
      </c>
      <c r="D21" s="338">
        <v>93.333333333333343</v>
      </c>
      <c r="F21" s="178"/>
    </row>
    <row r="22" spans="1:6" s="160" customFormat="1" ht="15" customHeight="1" x14ac:dyDescent="0.25">
      <c r="A22" s="156">
        <v>18</v>
      </c>
      <c r="B22" s="157" t="s">
        <v>355</v>
      </c>
      <c r="C22" s="182">
        <v>13</v>
      </c>
      <c r="D22" s="338">
        <v>100</v>
      </c>
      <c r="F22" s="178"/>
    </row>
    <row r="23" spans="1:6" s="160" customFormat="1" x14ac:dyDescent="0.25">
      <c r="A23" s="156">
        <v>19</v>
      </c>
      <c r="B23" s="157" t="s">
        <v>358</v>
      </c>
      <c r="C23" s="182">
        <v>12</v>
      </c>
      <c r="D23" s="338">
        <v>48</v>
      </c>
      <c r="F23" s="178"/>
    </row>
    <row r="24" spans="1:6" s="160" customFormat="1" ht="47.25" x14ac:dyDescent="0.25">
      <c r="A24" s="156">
        <v>20</v>
      </c>
      <c r="B24" s="157" t="s">
        <v>378</v>
      </c>
      <c r="C24" s="182">
        <v>12</v>
      </c>
      <c r="D24" s="338">
        <v>92.307692307692307</v>
      </c>
      <c r="F24" s="178"/>
    </row>
    <row r="25" spans="1:6" s="160" customFormat="1" ht="40.5" customHeight="1" x14ac:dyDescent="0.25">
      <c r="A25" s="156">
        <v>21</v>
      </c>
      <c r="B25" s="157" t="s">
        <v>345</v>
      </c>
      <c r="C25" s="182">
        <v>11</v>
      </c>
      <c r="D25" s="338">
        <v>78.571428571428569</v>
      </c>
      <c r="F25" s="178"/>
    </row>
    <row r="26" spans="1:6" s="160" customFormat="1" ht="34.5" customHeight="1" x14ac:dyDescent="0.25">
      <c r="A26" s="156">
        <v>22</v>
      </c>
      <c r="B26" s="157" t="s">
        <v>373</v>
      </c>
      <c r="C26" s="182">
        <v>11</v>
      </c>
      <c r="D26" s="338">
        <v>91.666666666666671</v>
      </c>
      <c r="F26" s="178"/>
    </row>
    <row r="27" spans="1:6" s="160" customFormat="1" ht="32.25" customHeight="1" x14ac:dyDescent="0.25">
      <c r="A27" s="156">
        <v>23</v>
      </c>
      <c r="B27" s="157" t="s">
        <v>349</v>
      </c>
      <c r="C27" s="182">
        <v>9</v>
      </c>
      <c r="D27" s="338">
        <v>15.789473684210527</v>
      </c>
      <c r="F27" s="178"/>
    </row>
    <row r="28" spans="1:6" s="160" customFormat="1" ht="21.75" customHeight="1" x14ac:dyDescent="0.25">
      <c r="A28" s="156">
        <v>24</v>
      </c>
      <c r="B28" s="157" t="s">
        <v>347</v>
      </c>
      <c r="C28" s="182">
        <v>9</v>
      </c>
      <c r="D28" s="338">
        <v>39.130434782608695</v>
      </c>
      <c r="F28" s="178"/>
    </row>
    <row r="29" spans="1:6" s="160" customFormat="1" ht="30.75" customHeight="1" x14ac:dyDescent="0.25">
      <c r="A29" s="156">
        <v>25</v>
      </c>
      <c r="B29" s="157" t="s">
        <v>375</v>
      </c>
      <c r="C29" s="182">
        <v>9</v>
      </c>
      <c r="D29" s="338">
        <v>42.857142857142861</v>
      </c>
      <c r="F29" s="178"/>
    </row>
    <row r="30" spans="1:6" s="160" customFormat="1" ht="23.25" customHeight="1" x14ac:dyDescent="0.25">
      <c r="A30" s="156">
        <v>26</v>
      </c>
      <c r="B30" s="157" t="s">
        <v>335</v>
      </c>
      <c r="C30" s="182">
        <v>8</v>
      </c>
      <c r="D30" s="338">
        <v>36.363636363636367</v>
      </c>
      <c r="F30" s="178"/>
    </row>
    <row r="31" spans="1:6" s="160" customFormat="1" x14ac:dyDescent="0.25">
      <c r="A31" s="156">
        <v>27</v>
      </c>
      <c r="B31" s="157" t="s">
        <v>338</v>
      </c>
      <c r="C31" s="182">
        <v>8</v>
      </c>
      <c r="D31" s="338">
        <v>88.888888888888886</v>
      </c>
      <c r="F31" s="178"/>
    </row>
    <row r="32" spans="1:6" s="160" customFormat="1" ht="21" customHeight="1" x14ac:dyDescent="0.25">
      <c r="A32" s="156">
        <v>28</v>
      </c>
      <c r="B32" s="157" t="s">
        <v>582</v>
      </c>
      <c r="C32" s="182">
        <v>8</v>
      </c>
      <c r="D32" s="338">
        <v>88.888888888888886</v>
      </c>
      <c r="F32" s="178"/>
    </row>
    <row r="33" spans="1:6" s="160" customFormat="1" x14ac:dyDescent="0.25">
      <c r="A33" s="156">
        <v>29</v>
      </c>
      <c r="B33" s="157" t="s">
        <v>361</v>
      </c>
      <c r="C33" s="182">
        <v>7</v>
      </c>
      <c r="D33" s="338">
        <v>21.875</v>
      </c>
      <c r="F33" s="178"/>
    </row>
    <row r="34" spans="1:6" s="160" customFormat="1" ht="21.75" customHeight="1" x14ac:dyDescent="0.25">
      <c r="A34" s="156">
        <v>30</v>
      </c>
      <c r="B34" s="157" t="s">
        <v>337</v>
      </c>
      <c r="C34" s="182">
        <v>7</v>
      </c>
      <c r="D34" s="338">
        <v>30.434782608695652</v>
      </c>
      <c r="F34" s="178"/>
    </row>
    <row r="35" spans="1:6" s="160" customFormat="1" ht="20.25" customHeight="1" x14ac:dyDescent="0.25">
      <c r="A35" s="156">
        <v>31</v>
      </c>
      <c r="B35" s="161" t="s">
        <v>376</v>
      </c>
      <c r="C35" s="177">
        <v>7</v>
      </c>
      <c r="D35" s="338">
        <v>43.75</v>
      </c>
      <c r="F35" s="178"/>
    </row>
    <row r="36" spans="1:6" s="160" customFormat="1" ht="21" customHeight="1" x14ac:dyDescent="0.25">
      <c r="A36" s="156">
        <v>32</v>
      </c>
      <c r="B36" s="157" t="s">
        <v>344</v>
      </c>
      <c r="C36" s="182">
        <v>7</v>
      </c>
      <c r="D36" s="338">
        <v>77.777777777777786</v>
      </c>
      <c r="F36" s="178"/>
    </row>
    <row r="37" spans="1:6" s="160" customFormat="1" ht="36" customHeight="1" x14ac:dyDescent="0.25">
      <c r="A37" s="156">
        <v>33</v>
      </c>
      <c r="B37" s="157" t="s">
        <v>365</v>
      </c>
      <c r="C37" s="182">
        <v>7</v>
      </c>
      <c r="D37" s="338">
        <v>87.5</v>
      </c>
      <c r="F37" s="178"/>
    </row>
    <row r="38" spans="1:6" s="160" customFormat="1" ht="24" customHeight="1" x14ac:dyDescent="0.25">
      <c r="A38" s="156">
        <v>34</v>
      </c>
      <c r="B38" s="157" t="s">
        <v>366</v>
      </c>
      <c r="C38" s="182">
        <v>7</v>
      </c>
      <c r="D38" s="338">
        <v>99.999999999999986</v>
      </c>
      <c r="F38" s="178"/>
    </row>
    <row r="39" spans="1:6" s="160" customFormat="1" ht="23.25" customHeight="1" x14ac:dyDescent="0.25">
      <c r="A39" s="156">
        <v>35</v>
      </c>
      <c r="B39" s="157" t="s">
        <v>434</v>
      </c>
      <c r="C39" s="182">
        <v>7</v>
      </c>
      <c r="D39" s="338">
        <v>99.999999999999986</v>
      </c>
      <c r="F39" s="178"/>
    </row>
    <row r="40" spans="1:6" s="160" customFormat="1" x14ac:dyDescent="0.25">
      <c r="A40" s="156">
        <v>36</v>
      </c>
      <c r="B40" s="157" t="s">
        <v>509</v>
      </c>
      <c r="C40" s="182">
        <v>7</v>
      </c>
      <c r="D40" s="338">
        <v>99.999999999999986</v>
      </c>
      <c r="F40" s="178"/>
    </row>
    <row r="41" spans="1:6" ht="17.25" customHeight="1" x14ac:dyDescent="0.25">
      <c r="A41" s="156">
        <v>37</v>
      </c>
      <c r="B41" s="162" t="s">
        <v>362</v>
      </c>
      <c r="C41" s="182">
        <v>6</v>
      </c>
      <c r="D41" s="339">
        <v>18.18181818181818</v>
      </c>
      <c r="F41" s="178"/>
    </row>
    <row r="42" spans="1:6" ht="47.25" x14ac:dyDescent="0.25">
      <c r="A42" s="156">
        <v>38</v>
      </c>
      <c r="B42" s="164" t="s">
        <v>583</v>
      </c>
      <c r="C42" s="182">
        <v>6</v>
      </c>
      <c r="D42" s="339">
        <v>75</v>
      </c>
      <c r="F42" s="178"/>
    </row>
    <row r="43" spans="1:6" ht="21" customHeight="1" x14ac:dyDescent="0.25">
      <c r="A43" s="156">
        <v>39</v>
      </c>
      <c r="B43" s="157" t="s">
        <v>493</v>
      </c>
      <c r="C43" s="182">
        <v>6</v>
      </c>
      <c r="D43" s="339">
        <v>85.714285714285708</v>
      </c>
      <c r="F43" s="178"/>
    </row>
    <row r="44" spans="1:6" x14ac:dyDescent="0.25">
      <c r="A44" s="156">
        <v>40</v>
      </c>
      <c r="B44" s="157" t="s">
        <v>492</v>
      </c>
      <c r="C44" s="182">
        <v>6</v>
      </c>
      <c r="D44" s="339">
        <v>85.714285714285708</v>
      </c>
      <c r="F44" s="178"/>
    </row>
    <row r="45" spans="1:6" x14ac:dyDescent="0.25">
      <c r="A45" s="156">
        <v>41</v>
      </c>
      <c r="B45" s="157" t="s">
        <v>356</v>
      </c>
      <c r="C45" s="182">
        <v>6</v>
      </c>
      <c r="D45" s="339">
        <v>100</v>
      </c>
      <c r="F45" s="178"/>
    </row>
    <row r="46" spans="1:6" ht="21.75" customHeight="1" x14ac:dyDescent="0.25">
      <c r="A46" s="156">
        <v>42</v>
      </c>
      <c r="B46" s="157" t="s">
        <v>353</v>
      </c>
      <c r="C46" s="182">
        <v>5</v>
      </c>
      <c r="D46" s="339">
        <v>27.777777777777779</v>
      </c>
      <c r="F46" s="178"/>
    </row>
    <row r="47" spans="1:6" x14ac:dyDescent="0.25">
      <c r="A47" s="156">
        <v>43</v>
      </c>
      <c r="B47" s="165" t="s">
        <v>330</v>
      </c>
      <c r="C47" s="182">
        <v>5</v>
      </c>
      <c r="D47" s="339">
        <v>33.333333333333336</v>
      </c>
      <c r="F47" s="178"/>
    </row>
    <row r="48" spans="1:6" ht="47.25" x14ac:dyDescent="0.25">
      <c r="A48" s="156">
        <v>44</v>
      </c>
      <c r="B48" s="165" t="s">
        <v>584</v>
      </c>
      <c r="C48" s="182">
        <v>5</v>
      </c>
      <c r="D48" s="339">
        <v>71.428571428571416</v>
      </c>
      <c r="F48" s="178"/>
    </row>
    <row r="49" spans="1:6" ht="14.25" customHeight="1" x14ac:dyDescent="0.25">
      <c r="A49" s="156">
        <v>45</v>
      </c>
      <c r="B49" s="165" t="s">
        <v>352</v>
      </c>
      <c r="C49" s="182">
        <v>5</v>
      </c>
      <c r="D49" s="339">
        <v>83.333333333333343</v>
      </c>
      <c r="F49" s="178"/>
    </row>
    <row r="50" spans="1:6" ht="21.75" customHeight="1" x14ac:dyDescent="0.25">
      <c r="A50" s="156">
        <v>46</v>
      </c>
      <c r="B50" s="165" t="s">
        <v>351</v>
      </c>
      <c r="C50" s="182">
        <v>5</v>
      </c>
      <c r="D50" s="339">
        <v>83.333333333333343</v>
      </c>
      <c r="F50" s="178"/>
    </row>
    <row r="51" spans="1:6" ht="18.75" customHeight="1" x14ac:dyDescent="0.25">
      <c r="A51" s="156">
        <v>47</v>
      </c>
      <c r="B51" s="165" t="s">
        <v>491</v>
      </c>
      <c r="C51" s="182">
        <v>5</v>
      </c>
      <c r="D51" s="339">
        <v>83.333333333333343</v>
      </c>
      <c r="F51" s="178"/>
    </row>
    <row r="52" spans="1:6" x14ac:dyDescent="0.25">
      <c r="A52" s="156">
        <v>48</v>
      </c>
      <c r="B52" s="165" t="s">
        <v>486</v>
      </c>
      <c r="C52" s="182">
        <v>5</v>
      </c>
      <c r="D52" s="339">
        <v>83.333333333333343</v>
      </c>
      <c r="F52" s="178"/>
    </row>
    <row r="53" spans="1:6" ht="33.75" customHeight="1" x14ac:dyDescent="0.25">
      <c r="A53" s="156">
        <v>49</v>
      </c>
      <c r="B53" s="165" t="s">
        <v>410</v>
      </c>
      <c r="C53" s="182">
        <v>5</v>
      </c>
      <c r="D53" s="339">
        <v>100</v>
      </c>
      <c r="F53" s="178"/>
    </row>
    <row r="54" spans="1:6" x14ac:dyDescent="0.25">
      <c r="A54" s="156">
        <v>50</v>
      </c>
      <c r="B54" s="164" t="s">
        <v>488</v>
      </c>
      <c r="C54" s="182">
        <v>5</v>
      </c>
      <c r="D54" s="339">
        <v>100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50" sqref="G50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5" t="s">
        <v>414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235</v>
      </c>
    </row>
    <row r="4" spans="1:6" s="155" customFormat="1" ht="63.75" customHeight="1" x14ac:dyDescent="0.25">
      <c r="A4" s="299"/>
      <c r="B4" s="300" t="s">
        <v>110</v>
      </c>
      <c r="C4" s="301" t="s">
        <v>415</v>
      </c>
      <c r="D4" s="302" t="s">
        <v>413</v>
      </c>
    </row>
    <row r="5" spans="1:6" ht="31.5" x14ac:dyDescent="0.25">
      <c r="A5" s="156">
        <v>1</v>
      </c>
      <c r="B5" s="157" t="s">
        <v>321</v>
      </c>
      <c r="C5" s="182">
        <v>755</v>
      </c>
      <c r="D5" s="338">
        <v>80.319148936170208</v>
      </c>
      <c r="F5" s="178"/>
    </row>
    <row r="6" spans="1:6" x14ac:dyDescent="0.25">
      <c r="A6" s="156">
        <v>2</v>
      </c>
      <c r="B6" s="157" t="s">
        <v>325</v>
      </c>
      <c r="C6" s="182">
        <v>207</v>
      </c>
      <c r="D6" s="338">
        <v>86.610878661087867</v>
      </c>
      <c r="F6" s="178"/>
    </row>
    <row r="7" spans="1:6" ht="31.5" x14ac:dyDescent="0.25">
      <c r="A7" s="156">
        <v>3</v>
      </c>
      <c r="B7" s="157" t="s">
        <v>349</v>
      </c>
      <c r="C7" s="182">
        <v>48</v>
      </c>
      <c r="D7" s="338">
        <v>84.21052631578948</v>
      </c>
      <c r="F7" s="178"/>
    </row>
    <row r="8" spans="1:6" s="160" customFormat="1" x14ac:dyDescent="0.25">
      <c r="A8" s="156">
        <v>4</v>
      </c>
      <c r="B8" s="157" t="s">
        <v>322</v>
      </c>
      <c r="C8" s="182">
        <v>43</v>
      </c>
      <c r="D8" s="338">
        <v>34.959349593495929</v>
      </c>
      <c r="F8" s="178"/>
    </row>
    <row r="9" spans="1:6" s="160" customFormat="1" x14ac:dyDescent="0.25">
      <c r="A9" s="156">
        <v>5</v>
      </c>
      <c r="B9" s="157" t="s">
        <v>362</v>
      </c>
      <c r="C9" s="182">
        <v>27</v>
      </c>
      <c r="D9" s="338">
        <v>81.818181818181813</v>
      </c>
      <c r="F9" s="178"/>
    </row>
    <row r="10" spans="1:6" s="160" customFormat="1" x14ac:dyDescent="0.25">
      <c r="A10" s="156">
        <v>6</v>
      </c>
      <c r="B10" s="157" t="s">
        <v>361</v>
      </c>
      <c r="C10" s="182">
        <v>25</v>
      </c>
      <c r="D10" s="338">
        <v>78.125</v>
      </c>
      <c r="F10" s="178"/>
    </row>
    <row r="11" spans="1:6" s="160" customFormat="1" x14ac:dyDescent="0.25">
      <c r="A11" s="156">
        <v>7</v>
      </c>
      <c r="B11" s="157" t="s">
        <v>371</v>
      </c>
      <c r="C11" s="182">
        <v>22</v>
      </c>
      <c r="D11" s="338">
        <v>88</v>
      </c>
      <c r="F11" s="178"/>
    </row>
    <row r="12" spans="1:6" s="160" customFormat="1" ht="28.5" customHeight="1" x14ac:dyDescent="0.25">
      <c r="A12" s="156">
        <v>8</v>
      </c>
      <c r="B12" s="157" t="s">
        <v>334</v>
      </c>
      <c r="C12" s="182">
        <v>20</v>
      </c>
      <c r="D12" s="338">
        <v>83.333333333333329</v>
      </c>
      <c r="F12" s="178"/>
    </row>
    <row r="13" spans="1:6" s="160" customFormat="1" ht="31.5" x14ac:dyDescent="0.25">
      <c r="A13" s="156">
        <v>9</v>
      </c>
      <c r="B13" s="157" t="s">
        <v>354</v>
      </c>
      <c r="C13" s="182">
        <v>19</v>
      </c>
      <c r="D13" s="338">
        <v>90.476190476190482</v>
      </c>
      <c r="F13" s="178"/>
    </row>
    <row r="14" spans="1:6" s="160" customFormat="1" ht="25.5" customHeight="1" x14ac:dyDescent="0.25">
      <c r="A14" s="156">
        <v>10</v>
      </c>
      <c r="B14" s="157" t="s">
        <v>337</v>
      </c>
      <c r="C14" s="182">
        <v>16</v>
      </c>
      <c r="D14" s="338">
        <v>69.565217391304344</v>
      </c>
      <c r="F14" s="178"/>
    </row>
    <row r="15" spans="1:6" s="160" customFormat="1" x14ac:dyDescent="0.25">
      <c r="A15" s="156">
        <v>11</v>
      </c>
      <c r="B15" s="157" t="s">
        <v>347</v>
      </c>
      <c r="C15" s="182">
        <v>14</v>
      </c>
      <c r="D15" s="338">
        <v>60.869565217391305</v>
      </c>
      <c r="F15" s="178"/>
    </row>
    <row r="16" spans="1:6" s="160" customFormat="1" x14ac:dyDescent="0.25">
      <c r="A16" s="156">
        <v>12</v>
      </c>
      <c r="B16" s="157" t="s">
        <v>335</v>
      </c>
      <c r="C16" s="182">
        <v>14</v>
      </c>
      <c r="D16" s="338">
        <v>63.636363636363633</v>
      </c>
      <c r="F16" s="178"/>
    </row>
    <row r="17" spans="1:6" s="160" customFormat="1" x14ac:dyDescent="0.25">
      <c r="A17" s="156">
        <v>13</v>
      </c>
      <c r="B17" s="157" t="s">
        <v>358</v>
      </c>
      <c r="C17" s="182">
        <v>13</v>
      </c>
      <c r="D17" s="338">
        <v>52</v>
      </c>
      <c r="F17" s="178"/>
    </row>
    <row r="18" spans="1:6" s="160" customFormat="1" x14ac:dyDescent="0.25">
      <c r="A18" s="156">
        <v>14</v>
      </c>
      <c r="B18" s="157" t="s">
        <v>353</v>
      </c>
      <c r="C18" s="182">
        <v>13</v>
      </c>
      <c r="D18" s="338">
        <v>72.222222222222229</v>
      </c>
      <c r="F18" s="178"/>
    </row>
    <row r="19" spans="1:6" s="160" customFormat="1" ht="32.25" customHeight="1" x14ac:dyDescent="0.25">
      <c r="A19" s="156">
        <v>15</v>
      </c>
      <c r="B19" s="157" t="s">
        <v>420</v>
      </c>
      <c r="C19" s="182">
        <v>13</v>
      </c>
      <c r="D19" s="338">
        <v>86.666666666666671</v>
      </c>
      <c r="F19" s="178"/>
    </row>
    <row r="20" spans="1:6" s="160" customFormat="1" ht="36.75" customHeight="1" x14ac:dyDescent="0.25">
      <c r="A20" s="156">
        <v>16</v>
      </c>
      <c r="B20" s="157" t="s">
        <v>375</v>
      </c>
      <c r="C20" s="182">
        <v>12</v>
      </c>
      <c r="D20" s="338">
        <v>57.142857142857139</v>
      </c>
      <c r="F20" s="178"/>
    </row>
    <row r="21" spans="1:6" s="160" customFormat="1" ht="24" customHeight="1" x14ac:dyDescent="0.25">
      <c r="A21" s="156">
        <v>17</v>
      </c>
      <c r="B21" s="157" t="s">
        <v>372</v>
      </c>
      <c r="C21" s="182">
        <v>12</v>
      </c>
      <c r="D21" s="338">
        <v>75</v>
      </c>
      <c r="F21" s="178"/>
    </row>
    <row r="22" spans="1:6" s="160" customFormat="1" ht="20.25" customHeight="1" x14ac:dyDescent="0.25">
      <c r="A22" s="156">
        <v>18</v>
      </c>
      <c r="B22" s="157" t="s">
        <v>346</v>
      </c>
      <c r="C22" s="182">
        <v>11</v>
      </c>
      <c r="D22" s="338">
        <v>23.913043478260875</v>
      </c>
      <c r="F22" s="178"/>
    </row>
    <row r="23" spans="1:6" s="160" customFormat="1" ht="25.5" customHeight="1" x14ac:dyDescent="0.25">
      <c r="A23" s="156">
        <v>19</v>
      </c>
      <c r="B23" s="157" t="s">
        <v>324</v>
      </c>
      <c r="C23" s="182">
        <v>11</v>
      </c>
      <c r="D23" s="338">
        <v>25</v>
      </c>
      <c r="F23" s="178"/>
    </row>
    <row r="24" spans="1:6" s="160" customFormat="1" ht="29.25" customHeight="1" x14ac:dyDescent="0.25">
      <c r="A24" s="156">
        <v>20</v>
      </c>
      <c r="B24" s="157" t="s">
        <v>350</v>
      </c>
      <c r="C24" s="182">
        <v>11</v>
      </c>
      <c r="D24" s="338">
        <v>44</v>
      </c>
      <c r="F24" s="178"/>
    </row>
    <row r="25" spans="1:6" s="160" customFormat="1" x14ac:dyDescent="0.25">
      <c r="A25" s="156">
        <v>21</v>
      </c>
      <c r="B25" s="157" t="s">
        <v>330</v>
      </c>
      <c r="C25" s="182">
        <v>10</v>
      </c>
      <c r="D25" s="338">
        <v>66.666666666666657</v>
      </c>
      <c r="F25" s="178"/>
    </row>
    <row r="26" spans="1:6" s="160" customFormat="1" ht="47.25" x14ac:dyDescent="0.25">
      <c r="A26" s="156">
        <v>22</v>
      </c>
      <c r="B26" s="157" t="s">
        <v>323</v>
      </c>
      <c r="C26" s="182">
        <v>9</v>
      </c>
      <c r="D26" s="338">
        <v>8.0357142857142918</v>
      </c>
      <c r="F26" s="178"/>
    </row>
    <row r="27" spans="1:6" s="160" customFormat="1" ht="17.25" customHeight="1" x14ac:dyDescent="0.25">
      <c r="A27" s="156">
        <v>23</v>
      </c>
      <c r="B27" s="157" t="s">
        <v>376</v>
      </c>
      <c r="C27" s="182">
        <v>9</v>
      </c>
      <c r="D27" s="338">
        <v>56.25</v>
      </c>
      <c r="F27" s="178"/>
    </row>
    <row r="28" spans="1:6" s="160" customFormat="1" ht="21.75" customHeight="1" x14ac:dyDescent="0.25">
      <c r="A28" s="156">
        <v>24</v>
      </c>
      <c r="B28" s="157" t="s">
        <v>343</v>
      </c>
      <c r="C28" s="182">
        <v>9</v>
      </c>
      <c r="D28" s="338">
        <v>100</v>
      </c>
      <c r="F28" s="178"/>
    </row>
    <row r="29" spans="1:6" s="160" customFormat="1" ht="14.25" customHeight="1" x14ac:dyDescent="0.25">
      <c r="A29" s="156">
        <v>25</v>
      </c>
      <c r="B29" s="157" t="s">
        <v>495</v>
      </c>
      <c r="C29" s="182">
        <v>9</v>
      </c>
      <c r="D29" s="338">
        <v>100</v>
      </c>
      <c r="F29" s="178"/>
    </row>
    <row r="30" spans="1:6" s="160" customFormat="1" ht="18.75" customHeight="1" x14ac:dyDescent="0.25">
      <c r="A30" s="156">
        <v>26</v>
      </c>
      <c r="B30" s="157" t="s">
        <v>332</v>
      </c>
      <c r="C30" s="182">
        <v>8</v>
      </c>
      <c r="D30" s="338">
        <v>66.666666666666657</v>
      </c>
      <c r="F30" s="178"/>
    </row>
    <row r="31" spans="1:6" s="160" customFormat="1" x14ac:dyDescent="0.25">
      <c r="A31" s="156">
        <v>27</v>
      </c>
      <c r="B31" s="157" t="s">
        <v>379</v>
      </c>
      <c r="C31" s="182">
        <v>8</v>
      </c>
      <c r="D31" s="338">
        <v>66.666666666666657</v>
      </c>
      <c r="F31" s="178"/>
    </row>
    <row r="32" spans="1:6" s="160" customFormat="1" x14ac:dyDescent="0.25">
      <c r="A32" s="156">
        <v>28</v>
      </c>
      <c r="B32" s="157" t="s">
        <v>360</v>
      </c>
      <c r="C32" s="182">
        <v>8</v>
      </c>
      <c r="D32" s="338">
        <v>72.72727272727272</v>
      </c>
      <c r="F32" s="178"/>
    </row>
    <row r="33" spans="1:6" s="160" customFormat="1" ht="31.5" x14ac:dyDescent="0.25">
      <c r="A33" s="156">
        <v>29</v>
      </c>
      <c r="B33" s="157" t="s">
        <v>370</v>
      </c>
      <c r="C33" s="182">
        <v>8</v>
      </c>
      <c r="D33" s="338">
        <v>88.888888888888886</v>
      </c>
      <c r="F33" s="178"/>
    </row>
    <row r="34" spans="1:6" s="160" customFormat="1" x14ac:dyDescent="0.25">
      <c r="A34" s="156">
        <v>30</v>
      </c>
      <c r="B34" s="157" t="s">
        <v>374</v>
      </c>
      <c r="C34" s="182">
        <v>7</v>
      </c>
      <c r="D34" s="338">
        <v>87.5</v>
      </c>
      <c r="F34" s="178"/>
    </row>
    <row r="35" spans="1:6" s="160" customFormat="1" x14ac:dyDescent="0.25">
      <c r="A35" s="156">
        <v>31</v>
      </c>
      <c r="B35" s="161" t="s">
        <v>348</v>
      </c>
      <c r="C35" s="177">
        <v>7</v>
      </c>
      <c r="D35" s="338">
        <v>100</v>
      </c>
      <c r="F35" s="178"/>
    </row>
    <row r="36" spans="1:6" s="160" customFormat="1" ht="29.25" customHeight="1" x14ac:dyDescent="0.25">
      <c r="A36" s="156">
        <v>32</v>
      </c>
      <c r="B36" s="157" t="s">
        <v>585</v>
      </c>
      <c r="C36" s="182">
        <v>7</v>
      </c>
      <c r="D36" s="338">
        <v>100</v>
      </c>
      <c r="F36" s="178"/>
    </row>
    <row r="37" spans="1:6" s="160" customFormat="1" x14ac:dyDescent="0.25">
      <c r="A37" s="156">
        <v>33</v>
      </c>
      <c r="B37" s="157" t="s">
        <v>333</v>
      </c>
      <c r="C37" s="182">
        <v>6</v>
      </c>
      <c r="D37" s="338">
        <v>24</v>
      </c>
      <c r="F37" s="178"/>
    </row>
    <row r="38" spans="1:6" s="160" customFormat="1" ht="21.75" customHeight="1" x14ac:dyDescent="0.25">
      <c r="A38" s="156">
        <v>34</v>
      </c>
      <c r="B38" s="157" t="s">
        <v>454</v>
      </c>
      <c r="C38" s="182">
        <v>6</v>
      </c>
      <c r="D38" s="338">
        <v>75</v>
      </c>
      <c r="F38" s="178"/>
    </row>
    <row r="39" spans="1:6" s="160" customFormat="1" x14ac:dyDescent="0.25">
      <c r="A39" s="156">
        <v>35</v>
      </c>
      <c r="B39" s="157" t="s">
        <v>444</v>
      </c>
      <c r="C39" s="182">
        <v>6</v>
      </c>
      <c r="D39" s="338">
        <v>85.714285714285722</v>
      </c>
      <c r="F39" s="178"/>
    </row>
    <row r="40" spans="1:6" s="160" customFormat="1" ht="34.5" customHeight="1" x14ac:dyDescent="0.25">
      <c r="A40" s="156">
        <v>36</v>
      </c>
      <c r="B40" s="157" t="s">
        <v>489</v>
      </c>
      <c r="C40" s="182">
        <v>5</v>
      </c>
      <c r="D40" s="338">
        <v>62.5</v>
      </c>
      <c r="F40" s="178"/>
    </row>
    <row r="41" spans="1:6" ht="18.75" customHeight="1" x14ac:dyDescent="0.25">
      <c r="A41" s="156">
        <v>37</v>
      </c>
      <c r="B41" s="162" t="s">
        <v>331</v>
      </c>
      <c r="C41" s="182">
        <v>5</v>
      </c>
      <c r="D41" s="339">
        <v>100</v>
      </c>
      <c r="F41" s="178"/>
    </row>
    <row r="42" spans="1:6" ht="18.75" customHeight="1" x14ac:dyDescent="0.25">
      <c r="A42" s="156">
        <v>38</v>
      </c>
      <c r="B42" s="164" t="s">
        <v>430</v>
      </c>
      <c r="C42" s="182">
        <v>5</v>
      </c>
      <c r="D42" s="339">
        <v>100</v>
      </c>
      <c r="F42" s="178"/>
    </row>
    <row r="43" spans="1:6" x14ac:dyDescent="0.25">
      <c r="A43" s="156">
        <v>39</v>
      </c>
      <c r="B43" s="157" t="s">
        <v>409</v>
      </c>
      <c r="C43" s="182">
        <v>4</v>
      </c>
      <c r="D43" s="339">
        <v>13.793103448275858</v>
      </c>
      <c r="F43" s="178"/>
    </row>
    <row r="44" spans="1:6" ht="14.25" customHeight="1" x14ac:dyDescent="0.25">
      <c r="A44" s="156">
        <v>40</v>
      </c>
      <c r="B44" s="157" t="s">
        <v>496</v>
      </c>
      <c r="C44" s="182">
        <v>4</v>
      </c>
      <c r="D44" s="339">
        <v>66.666666666666657</v>
      </c>
      <c r="F44" s="178"/>
    </row>
    <row r="45" spans="1:6" ht="31.5" customHeight="1" x14ac:dyDescent="0.25">
      <c r="A45" s="156">
        <v>41</v>
      </c>
      <c r="B45" s="157" t="s">
        <v>357</v>
      </c>
      <c r="C45" s="182">
        <v>4</v>
      </c>
      <c r="D45" s="339">
        <v>80</v>
      </c>
      <c r="F45" s="178"/>
    </row>
    <row r="46" spans="1:6" ht="31.5" x14ac:dyDescent="0.25">
      <c r="A46" s="156">
        <v>42</v>
      </c>
      <c r="B46" s="157" t="s">
        <v>512</v>
      </c>
      <c r="C46" s="182">
        <v>4</v>
      </c>
      <c r="D46" s="339">
        <v>80</v>
      </c>
      <c r="F46" s="178"/>
    </row>
    <row r="47" spans="1:6" ht="35.25" customHeight="1" x14ac:dyDescent="0.25">
      <c r="A47" s="156">
        <v>43</v>
      </c>
      <c r="B47" s="165" t="s">
        <v>586</v>
      </c>
      <c r="C47" s="182">
        <v>4</v>
      </c>
      <c r="D47" s="339">
        <v>100</v>
      </c>
      <c r="F47" s="178"/>
    </row>
    <row r="48" spans="1:6" ht="16.5" customHeight="1" x14ac:dyDescent="0.25">
      <c r="A48" s="156">
        <v>44</v>
      </c>
      <c r="B48" s="165" t="s">
        <v>587</v>
      </c>
      <c r="C48" s="182">
        <v>4</v>
      </c>
      <c r="D48" s="339">
        <v>100</v>
      </c>
      <c r="F48" s="178"/>
    </row>
    <row r="49" spans="1:6" ht="15" customHeight="1" x14ac:dyDescent="0.25">
      <c r="A49" s="156">
        <v>45</v>
      </c>
      <c r="B49" s="165" t="s">
        <v>588</v>
      </c>
      <c r="C49" s="182">
        <v>4</v>
      </c>
      <c r="D49" s="339">
        <v>100</v>
      </c>
      <c r="F49" s="178"/>
    </row>
    <row r="50" spans="1:6" x14ac:dyDescent="0.25">
      <c r="A50" s="156">
        <v>46</v>
      </c>
      <c r="B50" s="165" t="s">
        <v>494</v>
      </c>
      <c r="C50" s="182">
        <v>4</v>
      </c>
      <c r="D50" s="339">
        <v>100</v>
      </c>
      <c r="F50" s="178"/>
    </row>
    <row r="51" spans="1:6" ht="16.5" customHeight="1" x14ac:dyDescent="0.25">
      <c r="A51" s="156">
        <v>47</v>
      </c>
      <c r="B51" s="165" t="s">
        <v>589</v>
      </c>
      <c r="C51" s="182">
        <v>4</v>
      </c>
      <c r="D51" s="339">
        <v>100</v>
      </c>
      <c r="F51" s="178"/>
    </row>
    <row r="52" spans="1:6" ht="15.75" customHeight="1" x14ac:dyDescent="0.25">
      <c r="A52" s="156">
        <v>48</v>
      </c>
      <c r="B52" s="165" t="s">
        <v>490</v>
      </c>
      <c r="C52" s="182">
        <v>4</v>
      </c>
      <c r="D52" s="339">
        <v>100</v>
      </c>
      <c r="F52" s="178"/>
    </row>
    <row r="53" spans="1:6" ht="31.5" x14ac:dyDescent="0.25">
      <c r="A53" s="156">
        <v>49</v>
      </c>
      <c r="B53" s="165" t="s">
        <v>342</v>
      </c>
      <c r="C53" s="182">
        <v>3</v>
      </c>
      <c r="D53" s="339">
        <v>11.538461538461547</v>
      </c>
      <c r="F53" s="178"/>
    </row>
    <row r="54" spans="1:6" ht="19.5" customHeight="1" x14ac:dyDescent="0.25">
      <c r="A54" s="156">
        <v>50</v>
      </c>
      <c r="B54" s="164" t="s">
        <v>328</v>
      </c>
      <c r="C54" s="182">
        <v>3</v>
      </c>
      <c r="D54" s="339">
        <v>15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20" sqref="H20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5" t="s">
        <v>233</v>
      </c>
      <c r="B1" s="415"/>
      <c r="C1" s="415"/>
    </row>
    <row r="2" spans="1:3" s="168" customFormat="1" ht="20.25" x14ac:dyDescent="0.3">
      <c r="A2" s="415" t="s">
        <v>543</v>
      </c>
      <c r="B2" s="415"/>
      <c r="C2" s="415"/>
    </row>
    <row r="3" spans="1:3" s="222" customFormat="1" ht="20.25" x14ac:dyDescent="0.3">
      <c r="A3" s="531" t="s">
        <v>109</v>
      </c>
      <c r="B3" s="531"/>
      <c r="C3" s="531"/>
    </row>
    <row r="4" spans="1:3" s="170" customFormat="1" ht="24" customHeight="1" x14ac:dyDescent="0.3">
      <c r="A4" s="223"/>
      <c r="B4" s="274" t="s">
        <v>235</v>
      </c>
      <c r="C4" s="169"/>
    </row>
    <row r="5" spans="1:3" ht="13.15" customHeight="1" x14ac:dyDescent="0.25">
      <c r="A5" s="414" t="s">
        <v>115</v>
      </c>
      <c r="B5" s="419" t="s">
        <v>110</v>
      </c>
      <c r="C5" s="420" t="s">
        <v>234</v>
      </c>
    </row>
    <row r="6" spans="1:3" ht="13.15" customHeight="1" x14ac:dyDescent="0.25">
      <c r="A6" s="414"/>
      <c r="B6" s="419"/>
      <c r="C6" s="420"/>
    </row>
    <row r="7" spans="1:3" ht="27" customHeight="1" x14ac:dyDescent="0.25">
      <c r="A7" s="414"/>
      <c r="B7" s="419"/>
      <c r="C7" s="420"/>
    </row>
    <row r="8" spans="1:3" x14ac:dyDescent="0.25">
      <c r="A8" s="216" t="s">
        <v>27</v>
      </c>
      <c r="B8" s="215" t="s">
        <v>231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227</v>
      </c>
    </row>
    <row r="10" spans="1:3" s="160" customFormat="1" ht="28.5" customHeight="1" x14ac:dyDescent="0.25">
      <c r="A10" s="216">
        <v>2</v>
      </c>
      <c r="B10" s="224" t="s">
        <v>531</v>
      </c>
      <c r="C10" s="218">
        <v>218</v>
      </c>
    </row>
    <row r="11" spans="1:3" s="160" customFormat="1" ht="15.75" customHeight="1" x14ac:dyDescent="0.25">
      <c r="A11" s="216">
        <v>3</v>
      </c>
      <c r="B11" s="224" t="s">
        <v>117</v>
      </c>
      <c r="C11" s="218">
        <v>214</v>
      </c>
    </row>
    <row r="12" spans="1:3" s="160" customFormat="1" ht="14.25" customHeight="1" x14ac:dyDescent="0.25">
      <c r="A12" s="216">
        <v>4</v>
      </c>
      <c r="B12" s="224" t="s">
        <v>128</v>
      </c>
      <c r="C12" s="218">
        <v>163</v>
      </c>
    </row>
    <row r="13" spans="1:3" s="160" customFormat="1" ht="16.5" customHeight="1" x14ac:dyDescent="0.25">
      <c r="A13" s="216">
        <v>5</v>
      </c>
      <c r="B13" s="224" t="s">
        <v>118</v>
      </c>
      <c r="C13" s="218">
        <v>107</v>
      </c>
    </row>
    <row r="14" spans="1:3" s="160" customFormat="1" ht="20.45" customHeight="1" x14ac:dyDescent="0.25">
      <c r="A14" s="216">
        <v>6</v>
      </c>
      <c r="B14" s="224" t="s">
        <v>126</v>
      </c>
      <c r="C14" s="218">
        <v>74</v>
      </c>
    </row>
    <row r="15" spans="1:3" s="160" customFormat="1" ht="15" customHeight="1" x14ac:dyDescent="0.25">
      <c r="A15" s="216">
        <v>7</v>
      </c>
      <c r="B15" s="224" t="s">
        <v>123</v>
      </c>
      <c r="C15" s="218">
        <v>74</v>
      </c>
    </row>
    <row r="16" spans="1:3" s="160" customFormat="1" ht="20.45" customHeight="1" x14ac:dyDescent="0.25">
      <c r="A16" s="216">
        <v>8</v>
      </c>
      <c r="B16" s="225" t="s">
        <v>298</v>
      </c>
      <c r="C16" s="218">
        <v>71</v>
      </c>
    </row>
    <row r="17" spans="1:3" s="160" customFormat="1" ht="20.45" customHeight="1" x14ac:dyDescent="0.25">
      <c r="A17" s="216">
        <v>9</v>
      </c>
      <c r="B17" s="224" t="s">
        <v>120</v>
      </c>
      <c r="C17" s="218">
        <v>59</v>
      </c>
    </row>
    <row r="18" spans="1:3" s="160" customFormat="1" ht="20.45" customHeight="1" x14ac:dyDescent="0.25">
      <c r="A18" s="216">
        <v>10</v>
      </c>
      <c r="B18" s="224" t="s">
        <v>121</v>
      </c>
      <c r="C18" s="218">
        <v>52</v>
      </c>
    </row>
    <row r="19" spans="1:3" s="160" customFormat="1" ht="20.25" customHeight="1" x14ac:dyDescent="0.25">
      <c r="A19" s="216">
        <v>11</v>
      </c>
      <c r="B19" s="224" t="s">
        <v>301</v>
      </c>
      <c r="C19" s="218">
        <v>35</v>
      </c>
    </row>
    <row r="20" spans="1:3" s="160" customFormat="1" ht="20.45" customHeight="1" x14ac:dyDescent="0.25">
      <c r="A20" s="216">
        <v>12</v>
      </c>
      <c r="B20" s="224" t="s">
        <v>131</v>
      </c>
      <c r="C20" s="218">
        <v>31</v>
      </c>
    </row>
    <row r="21" spans="1:3" s="160" customFormat="1" ht="20.45" customHeight="1" x14ac:dyDescent="0.25">
      <c r="A21" s="216">
        <v>13</v>
      </c>
      <c r="B21" s="224" t="s">
        <v>124</v>
      </c>
      <c r="C21" s="218">
        <v>28</v>
      </c>
    </row>
    <row r="22" spans="1:3" s="160" customFormat="1" ht="20.45" customHeight="1" x14ac:dyDescent="0.25">
      <c r="A22" s="216">
        <v>14</v>
      </c>
      <c r="B22" s="224" t="s">
        <v>157</v>
      </c>
      <c r="C22" s="218">
        <v>24</v>
      </c>
    </row>
    <row r="23" spans="1:3" s="160" customFormat="1" ht="20.45" customHeight="1" x14ac:dyDescent="0.25">
      <c r="A23" s="216">
        <v>15</v>
      </c>
      <c r="B23" s="224" t="s">
        <v>192</v>
      </c>
      <c r="C23" s="218">
        <v>24</v>
      </c>
    </row>
    <row r="24" spans="1:3" s="160" customFormat="1" ht="20.45" customHeight="1" x14ac:dyDescent="0.25">
      <c r="A24" s="216">
        <v>16</v>
      </c>
      <c r="B24" s="224" t="s">
        <v>125</v>
      </c>
      <c r="C24" s="218">
        <v>23</v>
      </c>
    </row>
    <row r="25" spans="1:3" s="160" customFormat="1" ht="20.45" customHeight="1" x14ac:dyDescent="0.25">
      <c r="A25" s="216">
        <v>17</v>
      </c>
      <c r="B25" s="224" t="s">
        <v>133</v>
      </c>
      <c r="C25" s="218">
        <v>23</v>
      </c>
    </row>
    <row r="26" spans="1:3" s="160" customFormat="1" ht="18" customHeight="1" x14ac:dyDescent="0.25">
      <c r="A26" s="216">
        <v>18</v>
      </c>
      <c r="B26" s="224" t="s">
        <v>220</v>
      </c>
      <c r="C26" s="218">
        <v>23</v>
      </c>
    </row>
    <row r="27" spans="1:3" s="160" customFormat="1" ht="15.75" customHeight="1" x14ac:dyDescent="0.25">
      <c r="A27" s="216">
        <v>19</v>
      </c>
      <c r="B27" s="224" t="s">
        <v>141</v>
      </c>
      <c r="C27" s="218">
        <v>22</v>
      </c>
    </row>
    <row r="28" spans="1:3" s="160" customFormat="1" x14ac:dyDescent="0.25">
      <c r="A28" s="216">
        <v>20</v>
      </c>
      <c r="B28" s="224" t="s">
        <v>138</v>
      </c>
      <c r="C28" s="218">
        <v>21</v>
      </c>
    </row>
    <row r="29" spans="1:3" s="160" customFormat="1" ht="15" customHeight="1" x14ac:dyDescent="0.25">
      <c r="A29" s="216">
        <v>21</v>
      </c>
      <c r="B29" s="224" t="s">
        <v>196</v>
      </c>
      <c r="C29" s="218">
        <v>20</v>
      </c>
    </row>
    <row r="30" spans="1:3" s="160" customFormat="1" ht="18" customHeight="1" x14ac:dyDescent="0.25">
      <c r="A30" s="216">
        <v>22</v>
      </c>
      <c r="B30" s="224" t="s">
        <v>530</v>
      </c>
      <c r="C30" s="218">
        <v>17</v>
      </c>
    </row>
    <row r="31" spans="1:3" s="160" customFormat="1" ht="18.75" customHeight="1" x14ac:dyDescent="0.25">
      <c r="A31" s="216">
        <v>23</v>
      </c>
      <c r="B31" s="224" t="s">
        <v>132</v>
      </c>
      <c r="C31" s="218">
        <v>16</v>
      </c>
    </row>
    <row r="32" spans="1:3" s="160" customFormat="1" ht="18" customHeight="1" x14ac:dyDescent="0.25">
      <c r="A32" s="216">
        <v>24</v>
      </c>
      <c r="B32" s="224" t="s">
        <v>297</v>
      </c>
      <c r="C32" s="218">
        <v>16</v>
      </c>
    </row>
    <row r="33" spans="1:3" s="160" customFormat="1" ht="13.5" customHeight="1" x14ac:dyDescent="0.25">
      <c r="A33" s="216">
        <v>25</v>
      </c>
      <c r="B33" s="224" t="s">
        <v>158</v>
      </c>
      <c r="C33" s="218">
        <v>16</v>
      </c>
    </row>
    <row r="34" spans="1:3" s="160" customFormat="1" ht="46.5" customHeight="1" x14ac:dyDescent="0.25">
      <c r="A34" s="216">
        <v>26</v>
      </c>
      <c r="B34" s="224" t="s">
        <v>591</v>
      </c>
      <c r="C34" s="218">
        <v>16</v>
      </c>
    </row>
    <row r="35" spans="1:3" s="160" customFormat="1" ht="19.5" customHeight="1" x14ac:dyDescent="0.25">
      <c r="A35" s="216">
        <v>27</v>
      </c>
      <c r="B35" s="224" t="s">
        <v>143</v>
      </c>
      <c r="C35" s="218">
        <v>15</v>
      </c>
    </row>
    <row r="36" spans="1:3" s="160" customFormat="1" ht="15" customHeight="1" x14ac:dyDescent="0.25">
      <c r="A36" s="216">
        <v>28</v>
      </c>
      <c r="B36" s="224" t="s">
        <v>165</v>
      </c>
      <c r="C36" s="218">
        <v>15</v>
      </c>
    </row>
    <row r="37" spans="1:3" s="160" customFormat="1" ht="14.25" customHeight="1" x14ac:dyDescent="0.25">
      <c r="A37" s="216">
        <v>29</v>
      </c>
      <c r="B37" s="224" t="s">
        <v>148</v>
      </c>
      <c r="C37" s="218">
        <v>13</v>
      </c>
    </row>
    <row r="38" spans="1:3" s="160" customFormat="1" ht="15.75" customHeight="1" x14ac:dyDescent="0.25">
      <c r="A38" s="216">
        <v>30</v>
      </c>
      <c r="B38" s="224" t="s">
        <v>127</v>
      </c>
      <c r="C38" s="218">
        <v>13</v>
      </c>
    </row>
    <row r="39" spans="1:3" s="160" customFormat="1" ht="15.75" customHeight="1" x14ac:dyDescent="0.25">
      <c r="A39" s="216">
        <v>31</v>
      </c>
      <c r="B39" s="224" t="s">
        <v>129</v>
      </c>
      <c r="C39" s="218">
        <v>12</v>
      </c>
    </row>
    <row r="40" spans="1:3" s="160" customFormat="1" ht="15" customHeight="1" x14ac:dyDescent="0.25">
      <c r="A40" s="216">
        <v>32</v>
      </c>
      <c r="B40" s="224" t="s">
        <v>201</v>
      </c>
      <c r="C40" s="218">
        <v>11</v>
      </c>
    </row>
    <row r="41" spans="1:3" s="160" customFormat="1" ht="14.25" customHeight="1" x14ac:dyDescent="0.25">
      <c r="A41" s="216">
        <v>33</v>
      </c>
      <c r="B41" s="224" t="s">
        <v>136</v>
      </c>
      <c r="C41" s="218">
        <v>11</v>
      </c>
    </row>
    <row r="42" spans="1:3" s="160" customFormat="1" ht="18.75" customHeight="1" x14ac:dyDescent="0.25">
      <c r="A42" s="216">
        <v>34</v>
      </c>
      <c r="B42" s="224" t="s">
        <v>219</v>
      </c>
      <c r="C42" s="218">
        <v>11</v>
      </c>
    </row>
    <row r="43" spans="1:3" s="160" customFormat="1" ht="17.25" customHeight="1" x14ac:dyDescent="0.25">
      <c r="A43" s="216">
        <v>35</v>
      </c>
      <c r="B43" s="224" t="s">
        <v>480</v>
      </c>
      <c r="C43" s="218">
        <v>11</v>
      </c>
    </row>
    <row r="44" spans="1:3" s="160" customFormat="1" ht="15" customHeight="1" x14ac:dyDescent="0.25">
      <c r="A44" s="216">
        <v>36</v>
      </c>
      <c r="B44" s="224" t="s">
        <v>590</v>
      </c>
      <c r="C44" s="218">
        <v>11</v>
      </c>
    </row>
    <row r="45" spans="1:3" s="160" customFormat="1" ht="17.25" customHeight="1" x14ac:dyDescent="0.25">
      <c r="A45" s="216">
        <v>37</v>
      </c>
      <c r="B45" s="224" t="s">
        <v>188</v>
      </c>
      <c r="C45" s="218">
        <v>11</v>
      </c>
    </row>
    <row r="46" spans="1:3" s="160" customFormat="1" ht="20.45" customHeight="1" x14ac:dyDescent="0.25">
      <c r="A46" s="216">
        <v>38</v>
      </c>
      <c r="B46" s="224" t="s">
        <v>122</v>
      </c>
      <c r="C46" s="218">
        <v>10</v>
      </c>
    </row>
    <row r="47" spans="1:3" s="160" customFormat="1" ht="20.45" customHeight="1" x14ac:dyDescent="0.25">
      <c r="A47" s="216">
        <v>39</v>
      </c>
      <c r="B47" s="224" t="s">
        <v>169</v>
      </c>
      <c r="C47" s="218">
        <v>10</v>
      </c>
    </row>
    <row r="48" spans="1:3" s="160" customFormat="1" ht="31.5" customHeight="1" x14ac:dyDescent="0.25">
      <c r="A48" s="216">
        <v>40</v>
      </c>
      <c r="B48" s="224" t="s">
        <v>484</v>
      </c>
      <c r="C48" s="218">
        <v>10</v>
      </c>
    </row>
    <row r="49" spans="1:3" s="160" customFormat="1" ht="20.45" customHeight="1" x14ac:dyDescent="0.25">
      <c r="A49" s="216">
        <v>41</v>
      </c>
      <c r="B49" s="224" t="s">
        <v>162</v>
      </c>
      <c r="C49" s="218">
        <v>10</v>
      </c>
    </row>
    <row r="50" spans="1:3" s="160" customFormat="1" ht="20.45" customHeight="1" x14ac:dyDescent="0.25">
      <c r="A50" s="216">
        <v>42</v>
      </c>
      <c r="B50" s="224" t="s">
        <v>149</v>
      </c>
      <c r="C50" s="218">
        <v>10</v>
      </c>
    </row>
    <row r="51" spans="1:3" s="160" customFormat="1" ht="33.75" customHeight="1" x14ac:dyDescent="0.25">
      <c r="A51" s="216">
        <v>43</v>
      </c>
      <c r="B51" s="224" t="s">
        <v>139</v>
      </c>
      <c r="C51" s="218">
        <v>9</v>
      </c>
    </row>
    <row r="52" spans="1:3" s="160" customFormat="1" ht="20.45" customHeight="1" x14ac:dyDescent="0.25">
      <c r="A52" s="216">
        <v>44</v>
      </c>
      <c r="B52" s="224" t="s">
        <v>294</v>
      </c>
      <c r="C52" s="218">
        <v>9</v>
      </c>
    </row>
    <row r="53" spans="1:3" s="160" customFormat="1" ht="20.45" customHeight="1" x14ac:dyDescent="0.25">
      <c r="A53" s="216">
        <v>45</v>
      </c>
      <c r="B53" s="224" t="s">
        <v>161</v>
      </c>
      <c r="C53" s="218">
        <v>9</v>
      </c>
    </row>
    <row r="54" spans="1:3" s="160" customFormat="1" x14ac:dyDescent="0.25">
      <c r="A54" s="216">
        <v>46</v>
      </c>
      <c r="B54" s="224" t="s">
        <v>177</v>
      </c>
      <c r="C54" s="218">
        <v>9</v>
      </c>
    </row>
    <row r="55" spans="1:3" s="160" customFormat="1" ht="20.45" customHeight="1" x14ac:dyDescent="0.25">
      <c r="A55" s="216">
        <v>47</v>
      </c>
      <c r="B55" s="224" t="s">
        <v>186</v>
      </c>
      <c r="C55" s="218">
        <v>9</v>
      </c>
    </row>
    <row r="56" spans="1:3" s="160" customFormat="1" ht="20.45" customHeight="1" x14ac:dyDescent="0.25">
      <c r="A56" s="216">
        <v>48</v>
      </c>
      <c r="B56" s="224" t="s">
        <v>160</v>
      </c>
      <c r="C56" s="218">
        <v>9</v>
      </c>
    </row>
    <row r="57" spans="1:3" s="160" customFormat="1" ht="20.45" customHeight="1" x14ac:dyDescent="0.25">
      <c r="A57" s="216">
        <v>49</v>
      </c>
      <c r="B57" s="224" t="s">
        <v>152</v>
      </c>
      <c r="C57" s="218">
        <v>8</v>
      </c>
    </row>
    <row r="58" spans="1:3" s="160" customFormat="1" ht="19.5" customHeight="1" x14ac:dyDescent="0.25">
      <c r="A58" s="216">
        <v>50</v>
      </c>
      <c r="B58" s="224" t="s">
        <v>142</v>
      </c>
      <c r="C58" s="218">
        <v>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F10" sqref="F10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5" t="s">
        <v>233</v>
      </c>
      <c r="B1" s="415"/>
      <c r="C1" s="415"/>
      <c r="D1" s="227"/>
      <c r="E1" s="227"/>
      <c r="F1" s="227"/>
      <c r="G1" s="227"/>
    </row>
    <row r="2" spans="1:7" s="168" customFormat="1" ht="20.25" x14ac:dyDescent="0.3">
      <c r="A2" s="415" t="s">
        <v>543</v>
      </c>
      <c r="B2" s="415"/>
      <c r="C2" s="415"/>
      <c r="D2" s="227"/>
      <c r="E2" s="227"/>
      <c r="F2" s="227"/>
      <c r="G2" s="227"/>
    </row>
    <row r="3" spans="1:7" s="168" customFormat="1" ht="20.25" x14ac:dyDescent="0.3">
      <c r="A3" s="415" t="s">
        <v>163</v>
      </c>
      <c r="B3" s="415"/>
      <c r="C3" s="415"/>
    </row>
    <row r="4" spans="1:7" s="170" customFormat="1" ht="17.25" customHeight="1" x14ac:dyDescent="0.3">
      <c r="A4" s="228"/>
      <c r="B4" s="274" t="s">
        <v>235</v>
      </c>
    </row>
    <row r="5" spans="1:7" ht="13.15" customHeight="1" x14ac:dyDescent="0.25">
      <c r="A5" s="414" t="s">
        <v>115</v>
      </c>
      <c r="B5" s="414" t="s">
        <v>110</v>
      </c>
      <c r="C5" s="420" t="s">
        <v>234</v>
      </c>
    </row>
    <row r="6" spans="1:7" ht="22.9" customHeight="1" x14ac:dyDescent="0.25">
      <c r="A6" s="414"/>
      <c r="B6" s="414"/>
      <c r="C6" s="420"/>
    </row>
    <row r="7" spans="1:7" ht="27" customHeight="1" x14ac:dyDescent="0.25">
      <c r="A7" s="414"/>
      <c r="B7" s="414"/>
      <c r="C7" s="420"/>
    </row>
    <row r="8" spans="1:7" x14ac:dyDescent="0.25">
      <c r="A8" s="216" t="s">
        <v>27</v>
      </c>
      <c r="B8" s="216" t="s">
        <v>231</v>
      </c>
      <c r="C8" s="216">
        <v>1</v>
      </c>
    </row>
    <row r="9" spans="1:7" s="168" customFormat="1" ht="34.9" customHeight="1" x14ac:dyDescent="0.3">
      <c r="A9" s="453" t="s">
        <v>164</v>
      </c>
      <c r="B9" s="453"/>
      <c r="C9" s="453"/>
    </row>
    <row r="10" spans="1:7" ht="18" customHeight="1" x14ac:dyDescent="0.25">
      <c r="A10" s="216">
        <v>1</v>
      </c>
      <c r="B10" s="217" t="s">
        <v>301</v>
      </c>
      <c r="C10" s="229">
        <v>35</v>
      </c>
    </row>
    <row r="11" spans="1:7" ht="18" customHeight="1" x14ac:dyDescent="0.25">
      <c r="A11" s="216">
        <v>2</v>
      </c>
      <c r="B11" s="217" t="s">
        <v>165</v>
      </c>
      <c r="C11" s="229">
        <v>15</v>
      </c>
    </row>
    <row r="12" spans="1:7" ht="18" customHeight="1" x14ac:dyDescent="0.25">
      <c r="A12" s="216">
        <v>3</v>
      </c>
      <c r="B12" s="230" t="s">
        <v>169</v>
      </c>
      <c r="C12" s="229">
        <v>10</v>
      </c>
    </row>
    <row r="13" spans="1:7" ht="18" customHeight="1" x14ac:dyDescent="0.25">
      <c r="A13" s="216">
        <v>4</v>
      </c>
      <c r="B13" s="230" t="s">
        <v>142</v>
      </c>
      <c r="C13" s="229">
        <v>8</v>
      </c>
    </row>
    <row r="14" spans="1:7" ht="18" customHeight="1" x14ac:dyDescent="0.25">
      <c r="A14" s="216">
        <v>5</v>
      </c>
      <c r="B14" s="230" t="s">
        <v>166</v>
      </c>
      <c r="C14" s="229">
        <v>8</v>
      </c>
    </row>
    <row r="15" spans="1:7" ht="18" customHeight="1" x14ac:dyDescent="0.25">
      <c r="A15" s="216">
        <v>6</v>
      </c>
      <c r="B15" s="230" t="s">
        <v>300</v>
      </c>
      <c r="C15" s="229">
        <v>7</v>
      </c>
    </row>
    <row r="16" spans="1:7" ht="18" customHeight="1" x14ac:dyDescent="0.25">
      <c r="A16" s="216">
        <v>7</v>
      </c>
      <c r="B16" s="230" t="s">
        <v>388</v>
      </c>
      <c r="C16" s="229">
        <v>7</v>
      </c>
    </row>
    <row r="17" spans="1:3" ht="18" customHeight="1" x14ac:dyDescent="0.25">
      <c r="A17" s="216">
        <v>8</v>
      </c>
      <c r="B17" s="230" t="s">
        <v>171</v>
      </c>
      <c r="C17" s="229">
        <v>5</v>
      </c>
    </row>
    <row r="18" spans="1:3" ht="18" customHeight="1" x14ac:dyDescent="0.25">
      <c r="A18" s="216">
        <v>9</v>
      </c>
      <c r="B18" s="230" t="s">
        <v>168</v>
      </c>
      <c r="C18" s="229">
        <v>4</v>
      </c>
    </row>
    <row r="19" spans="1:3" ht="18" customHeight="1" x14ac:dyDescent="0.25">
      <c r="A19" s="216">
        <v>10</v>
      </c>
      <c r="B19" s="230" t="s">
        <v>167</v>
      </c>
      <c r="C19" s="229">
        <v>4</v>
      </c>
    </row>
    <row r="20" spans="1:3" ht="18" customHeight="1" x14ac:dyDescent="0.25">
      <c r="A20" s="216">
        <v>11</v>
      </c>
      <c r="B20" s="230" t="s">
        <v>383</v>
      </c>
      <c r="C20" s="229">
        <v>4</v>
      </c>
    </row>
    <row r="21" spans="1:3" ht="18" customHeight="1" x14ac:dyDescent="0.25">
      <c r="A21" s="216">
        <v>12</v>
      </c>
      <c r="B21" s="230" t="s">
        <v>431</v>
      </c>
      <c r="C21" s="229">
        <v>3</v>
      </c>
    </row>
    <row r="22" spans="1:3" ht="18" customHeight="1" x14ac:dyDescent="0.25">
      <c r="A22" s="216">
        <v>13</v>
      </c>
      <c r="B22" s="230" t="s">
        <v>172</v>
      </c>
      <c r="C22" s="229">
        <v>3</v>
      </c>
    </row>
    <row r="23" spans="1:3" ht="17.25" customHeight="1" x14ac:dyDescent="0.25">
      <c r="A23" s="216">
        <v>14</v>
      </c>
      <c r="B23" s="230" t="s">
        <v>223</v>
      </c>
      <c r="C23" s="229">
        <v>2</v>
      </c>
    </row>
    <row r="24" spans="1:3" ht="18" customHeight="1" x14ac:dyDescent="0.25">
      <c r="A24" s="216">
        <v>15</v>
      </c>
      <c r="B24" s="217" t="s">
        <v>170</v>
      </c>
      <c r="C24" s="229">
        <v>2</v>
      </c>
    </row>
    <row r="25" spans="1:3" s="168" customFormat="1" ht="34.9" customHeight="1" x14ac:dyDescent="0.3">
      <c r="A25" s="453" t="s">
        <v>56</v>
      </c>
      <c r="B25" s="453"/>
      <c r="C25" s="453"/>
    </row>
    <row r="26" spans="1:3" ht="18" customHeight="1" x14ac:dyDescent="0.25">
      <c r="A26" s="216">
        <v>1</v>
      </c>
      <c r="B26" s="230" t="s">
        <v>141</v>
      </c>
      <c r="C26" s="216">
        <v>22</v>
      </c>
    </row>
    <row r="27" spans="1:3" ht="18" customHeight="1" x14ac:dyDescent="0.25">
      <c r="A27" s="216">
        <v>2</v>
      </c>
      <c r="B27" s="231" t="s">
        <v>158</v>
      </c>
      <c r="C27" s="216">
        <v>16</v>
      </c>
    </row>
    <row r="28" spans="1:3" ht="18" customHeight="1" x14ac:dyDescent="0.25">
      <c r="A28" s="216">
        <v>3</v>
      </c>
      <c r="B28" s="231" t="s">
        <v>161</v>
      </c>
      <c r="C28" s="216">
        <v>9</v>
      </c>
    </row>
    <row r="29" spans="1:3" ht="18" customHeight="1" x14ac:dyDescent="0.25">
      <c r="A29" s="216">
        <v>4</v>
      </c>
      <c r="B29" s="231" t="s">
        <v>177</v>
      </c>
      <c r="C29" s="216">
        <v>9</v>
      </c>
    </row>
    <row r="30" spans="1:3" ht="18" customHeight="1" x14ac:dyDescent="0.25">
      <c r="A30" s="216">
        <v>5</v>
      </c>
      <c r="B30" s="231" t="s">
        <v>592</v>
      </c>
      <c r="C30" s="216">
        <v>8</v>
      </c>
    </row>
    <row r="31" spans="1:3" ht="18" customHeight="1" x14ac:dyDescent="0.25">
      <c r="A31" s="216">
        <v>6</v>
      </c>
      <c r="B31" s="231" t="s">
        <v>302</v>
      </c>
      <c r="C31" s="216">
        <v>8</v>
      </c>
    </row>
    <row r="32" spans="1:3" ht="18" customHeight="1" x14ac:dyDescent="0.25">
      <c r="A32" s="216">
        <v>7</v>
      </c>
      <c r="B32" s="231" t="s">
        <v>134</v>
      </c>
      <c r="C32" s="216">
        <v>7</v>
      </c>
    </row>
    <row r="33" spans="1:3" ht="18" customHeight="1" x14ac:dyDescent="0.25">
      <c r="A33" s="216">
        <v>8</v>
      </c>
      <c r="B33" s="231" t="s">
        <v>174</v>
      </c>
      <c r="C33" s="216">
        <v>6</v>
      </c>
    </row>
    <row r="34" spans="1:3" ht="18" customHeight="1" x14ac:dyDescent="0.25">
      <c r="A34" s="216">
        <v>9</v>
      </c>
      <c r="B34" s="175" t="s">
        <v>498</v>
      </c>
      <c r="C34" s="216">
        <v>6</v>
      </c>
    </row>
    <row r="35" spans="1:3" ht="18" customHeight="1" x14ac:dyDescent="0.25">
      <c r="A35" s="216">
        <v>10</v>
      </c>
      <c r="B35" s="231" t="s">
        <v>289</v>
      </c>
      <c r="C35" s="216">
        <v>5</v>
      </c>
    </row>
    <row r="36" spans="1:3" ht="18" customHeight="1" x14ac:dyDescent="0.25">
      <c r="A36" s="216">
        <v>11</v>
      </c>
      <c r="B36" s="231" t="s">
        <v>175</v>
      </c>
      <c r="C36" s="216">
        <v>4</v>
      </c>
    </row>
    <row r="37" spans="1:3" ht="18" customHeight="1" x14ac:dyDescent="0.25">
      <c r="A37" s="216">
        <v>12</v>
      </c>
      <c r="B37" s="231" t="s">
        <v>468</v>
      </c>
      <c r="C37" s="216">
        <v>4</v>
      </c>
    </row>
    <row r="38" spans="1:3" ht="18" customHeight="1" x14ac:dyDescent="0.25">
      <c r="A38" s="216">
        <v>13</v>
      </c>
      <c r="B38" s="231" t="s">
        <v>178</v>
      </c>
      <c r="C38" s="216">
        <v>3</v>
      </c>
    </row>
    <row r="39" spans="1:3" ht="18" customHeight="1" x14ac:dyDescent="0.25">
      <c r="A39" s="216">
        <v>14</v>
      </c>
      <c r="B39" s="231" t="s">
        <v>461</v>
      </c>
      <c r="C39" s="216">
        <v>3</v>
      </c>
    </row>
    <row r="40" spans="1:3" ht="18" customHeight="1" x14ac:dyDescent="0.25">
      <c r="A40" s="216">
        <v>15</v>
      </c>
      <c r="B40" s="231" t="s">
        <v>224</v>
      </c>
      <c r="C40" s="216">
        <v>3</v>
      </c>
    </row>
    <row r="41" spans="1:3" s="168" customFormat="1" ht="34.9" customHeight="1" x14ac:dyDescent="0.3">
      <c r="A41" s="453" t="s">
        <v>57</v>
      </c>
      <c r="B41" s="453"/>
      <c r="C41" s="453"/>
    </row>
    <row r="42" spans="1:3" ht="18.600000000000001" customHeight="1" x14ac:dyDescent="0.25">
      <c r="A42" s="216">
        <v>1</v>
      </c>
      <c r="B42" s="232" t="s">
        <v>123</v>
      </c>
      <c r="C42" s="233">
        <v>74</v>
      </c>
    </row>
    <row r="43" spans="1:3" ht="18.600000000000001" customHeight="1" x14ac:dyDescent="0.25">
      <c r="A43" s="216">
        <v>2</v>
      </c>
      <c r="B43" s="232" t="s">
        <v>133</v>
      </c>
      <c r="C43" s="233">
        <v>23</v>
      </c>
    </row>
    <row r="44" spans="1:3" ht="18.600000000000001" customHeight="1" x14ac:dyDescent="0.25">
      <c r="A44" s="216">
        <v>3</v>
      </c>
      <c r="B44" s="232" t="s">
        <v>130</v>
      </c>
      <c r="C44" s="233">
        <v>11</v>
      </c>
    </row>
    <row r="45" spans="1:3" ht="18.600000000000001" customHeight="1" x14ac:dyDescent="0.25">
      <c r="A45" s="216">
        <v>4</v>
      </c>
      <c r="B45" s="232" t="s">
        <v>180</v>
      </c>
      <c r="C45" s="233">
        <v>8</v>
      </c>
    </row>
    <row r="46" spans="1:3" ht="18.600000000000001" customHeight="1" x14ac:dyDescent="0.25">
      <c r="A46" s="216">
        <v>5</v>
      </c>
      <c r="B46" s="232" t="s">
        <v>182</v>
      </c>
      <c r="C46" s="233">
        <v>7</v>
      </c>
    </row>
    <row r="47" spans="1:3" ht="18.600000000000001" customHeight="1" x14ac:dyDescent="0.25">
      <c r="A47" s="216">
        <v>6</v>
      </c>
      <c r="B47" s="232" t="s">
        <v>183</v>
      </c>
      <c r="C47" s="233">
        <v>5</v>
      </c>
    </row>
    <row r="48" spans="1:3" ht="18.600000000000001" customHeight="1" x14ac:dyDescent="0.25">
      <c r="A48" s="216">
        <v>7</v>
      </c>
      <c r="B48" s="232" t="s">
        <v>147</v>
      </c>
      <c r="C48" s="233">
        <v>5</v>
      </c>
    </row>
    <row r="49" spans="1:3" ht="18.600000000000001" customHeight="1" x14ac:dyDescent="0.25">
      <c r="A49" s="216">
        <v>8</v>
      </c>
      <c r="B49" s="232" t="s">
        <v>179</v>
      </c>
      <c r="C49" s="233">
        <v>4</v>
      </c>
    </row>
    <row r="50" spans="1:3" ht="18.600000000000001" customHeight="1" x14ac:dyDescent="0.25">
      <c r="A50" s="216">
        <v>9</v>
      </c>
      <c r="B50" s="232" t="s">
        <v>290</v>
      </c>
      <c r="C50" s="233">
        <v>3</v>
      </c>
    </row>
    <row r="51" spans="1:3" ht="18.600000000000001" customHeight="1" x14ac:dyDescent="0.25">
      <c r="A51" s="216">
        <v>10</v>
      </c>
      <c r="B51" s="232" t="s">
        <v>470</v>
      </c>
      <c r="C51" s="233">
        <v>3</v>
      </c>
    </row>
    <row r="52" spans="1:3" ht="18.600000000000001" customHeight="1" x14ac:dyDescent="0.25">
      <c r="A52" s="216">
        <v>11</v>
      </c>
      <c r="B52" s="232" t="s">
        <v>455</v>
      </c>
      <c r="C52" s="233">
        <v>2</v>
      </c>
    </row>
    <row r="53" spans="1:3" ht="18.600000000000001" customHeight="1" x14ac:dyDescent="0.25">
      <c r="A53" s="216">
        <v>12</v>
      </c>
      <c r="B53" s="232" t="s">
        <v>593</v>
      </c>
      <c r="C53" s="233">
        <v>2</v>
      </c>
    </row>
    <row r="54" spans="1:3" ht="18.600000000000001" customHeight="1" x14ac:dyDescent="0.25">
      <c r="A54" s="216">
        <v>13</v>
      </c>
      <c r="B54" s="232" t="s">
        <v>513</v>
      </c>
      <c r="C54" s="233">
        <v>2</v>
      </c>
    </row>
    <row r="55" spans="1:3" ht="18.600000000000001" customHeight="1" x14ac:dyDescent="0.25">
      <c r="A55" s="216">
        <v>14</v>
      </c>
      <c r="B55" s="232" t="s">
        <v>514</v>
      </c>
      <c r="C55" s="233">
        <v>2</v>
      </c>
    </row>
    <row r="56" spans="1:3" ht="18.600000000000001" customHeight="1" x14ac:dyDescent="0.25">
      <c r="A56" s="216">
        <v>15</v>
      </c>
      <c r="B56" s="232" t="s">
        <v>462</v>
      </c>
      <c r="C56" s="233">
        <v>2</v>
      </c>
    </row>
    <row r="57" spans="1:3" s="168" customFormat="1" ht="34.9" customHeight="1" x14ac:dyDescent="0.3">
      <c r="A57" s="453" t="s">
        <v>58</v>
      </c>
      <c r="B57" s="453"/>
      <c r="C57" s="453"/>
    </row>
    <row r="58" spans="1:3" ht="18.600000000000001" customHeight="1" x14ac:dyDescent="0.25">
      <c r="A58" s="233">
        <v>1</v>
      </c>
      <c r="B58" s="217" t="s">
        <v>297</v>
      </c>
      <c r="C58" s="216">
        <v>16</v>
      </c>
    </row>
    <row r="59" spans="1:3" ht="18.600000000000001" customHeight="1" x14ac:dyDescent="0.25">
      <c r="A59" s="233">
        <v>2</v>
      </c>
      <c r="B59" s="217" t="s">
        <v>148</v>
      </c>
      <c r="C59" s="216">
        <v>13</v>
      </c>
    </row>
    <row r="60" spans="1:3" ht="18.600000000000001" customHeight="1" x14ac:dyDescent="0.25">
      <c r="A60" s="233">
        <v>3</v>
      </c>
      <c r="B60" s="217" t="s">
        <v>219</v>
      </c>
      <c r="C60" s="216">
        <v>11</v>
      </c>
    </row>
    <row r="61" spans="1:3" ht="18.600000000000001" customHeight="1" x14ac:dyDescent="0.25">
      <c r="A61" s="233">
        <v>4</v>
      </c>
      <c r="B61" s="217" t="s">
        <v>188</v>
      </c>
      <c r="C61" s="216">
        <v>11</v>
      </c>
    </row>
    <row r="62" spans="1:3" ht="18.600000000000001" customHeight="1" x14ac:dyDescent="0.25">
      <c r="A62" s="233">
        <v>5</v>
      </c>
      <c r="B62" s="217" t="s">
        <v>162</v>
      </c>
      <c r="C62" s="216">
        <v>10</v>
      </c>
    </row>
    <row r="63" spans="1:3" ht="18.600000000000001" customHeight="1" x14ac:dyDescent="0.25">
      <c r="A63" s="233">
        <v>6</v>
      </c>
      <c r="B63" s="217" t="s">
        <v>186</v>
      </c>
      <c r="C63" s="216">
        <v>9</v>
      </c>
    </row>
    <row r="64" spans="1:3" ht="18.600000000000001" customHeight="1" x14ac:dyDescent="0.25">
      <c r="A64" s="233">
        <v>7</v>
      </c>
      <c r="B64" s="217" t="s">
        <v>140</v>
      </c>
      <c r="C64" s="216">
        <v>7</v>
      </c>
    </row>
    <row r="65" spans="1:3" ht="18.600000000000001" customHeight="1" x14ac:dyDescent="0.25">
      <c r="A65" s="233">
        <v>8</v>
      </c>
      <c r="B65" s="217" t="s">
        <v>187</v>
      </c>
      <c r="C65" s="216">
        <v>5</v>
      </c>
    </row>
    <row r="66" spans="1:3" ht="18.600000000000001" customHeight="1" x14ac:dyDescent="0.25">
      <c r="A66" s="233">
        <v>9</v>
      </c>
      <c r="B66" s="217" t="s">
        <v>189</v>
      </c>
      <c r="C66" s="216">
        <v>5</v>
      </c>
    </row>
    <row r="67" spans="1:3" ht="18.600000000000001" customHeight="1" x14ac:dyDescent="0.25">
      <c r="A67" s="233">
        <v>10</v>
      </c>
      <c r="B67" s="217" t="s">
        <v>191</v>
      </c>
      <c r="C67" s="216">
        <v>3</v>
      </c>
    </row>
    <row r="68" spans="1:3" ht="18.600000000000001" customHeight="1" x14ac:dyDescent="0.25">
      <c r="A68" s="233">
        <v>11</v>
      </c>
      <c r="B68" s="217" t="s">
        <v>190</v>
      </c>
      <c r="C68" s="216">
        <v>2</v>
      </c>
    </row>
    <row r="69" spans="1:3" ht="18.600000000000001" customHeight="1" x14ac:dyDescent="0.25">
      <c r="A69" s="233">
        <v>12</v>
      </c>
      <c r="B69" s="217" t="s">
        <v>510</v>
      </c>
      <c r="C69" s="216">
        <v>2</v>
      </c>
    </row>
    <row r="70" spans="1:3" ht="18.600000000000001" customHeight="1" x14ac:dyDescent="0.25">
      <c r="A70" s="233">
        <v>13</v>
      </c>
      <c r="B70" s="217" t="s">
        <v>437</v>
      </c>
      <c r="C70" s="389">
        <v>2</v>
      </c>
    </row>
    <row r="71" spans="1:3" ht="18.600000000000001" customHeight="1" x14ac:dyDescent="0.25">
      <c r="A71" s="233">
        <v>14</v>
      </c>
      <c r="B71" s="217" t="s">
        <v>390</v>
      </c>
      <c r="C71" s="389">
        <v>1</v>
      </c>
    </row>
    <row r="72" spans="1:3" ht="18.600000000000001" customHeight="1" x14ac:dyDescent="0.25">
      <c r="A72" s="233">
        <v>15</v>
      </c>
      <c r="B72" s="217" t="s">
        <v>501</v>
      </c>
      <c r="C72" s="389">
        <v>1</v>
      </c>
    </row>
    <row r="73" spans="1:3" s="168" customFormat="1" ht="34.9" customHeight="1" x14ac:dyDescent="0.3">
      <c r="A73" s="453" t="s">
        <v>59</v>
      </c>
      <c r="B73" s="453"/>
      <c r="C73" s="453"/>
    </row>
    <row r="74" spans="1:3" ht="18.600000000000001" customHeight="1" x14ac:dyDescent="0.25">
      <c r="A74" s="216">
        <v>1</v>
      </c>
      <c r="B74" s="176" t="s">
        <v>118</v>
      </c>
      <c r="C74" s="216">
        <v>107</v>
      </c>
    </row>
    <row r="75" spans="1:3" ht="18.600000000000001" customHeight="1" x14ac:dyDescent="0.25">
      <c r="A75" s="216">
        <v>2</v>
      </c>
      <c r="B75" s="176" t="s">
        <v>126</v>
      </c>
      <c r="C75" s="216">
        <v>74</v>
      </c>
    </row>
    <row r="76" spans="1:3" ht="18.600000000000001" customHeight="1" x14ac:dyDescent="0.25">
      <c r="A76" s="216">
        <v>3</v>
      </c>
      <c r="B76" s="176" t="s">
        <v>298</v>
      </c>
      <c r="C76" s="216">
        <v>71</v>
      </c>
    </row>
    <row r="77" spans="1:3" ht="18.600000000000001" customHeight="1" x14ac:dyDescent="0.25">
      <c r="A77" s="216">
        <v>4</v>
      </c>
      <c r="B77" s="176" t="s">
        <v>120</v>
      </c>
      <c r="C77" s="216">
        <v>59</v>
      </c>
    </row>
    <row r="78" spans="1:3" ht="18.75" customHeight="1" x14ac:dyDescent="0.25">
      <c r="A78" s="216">
        <v>5</v>
      </c>
      <c r="B78" s="176" t="s">
        <v>124</v>
      </c>
      <c r="C78" s="216">
        <v>28</v>
      </c>
    </row>
    <row r="79" spans="1:3" x14ac:dyDescent="0.25">
      <c r="A79" s="233">
        <v>6</v>
      </c>
      <c r="B79" s="217" t="s">
        <v>192</v>
      </c>
      <c r="C79" s="216">
        <v>24</v>
      </c>
    </row>
    <row r="80" spans="1:3" ht="22.5" customHeight="1" x14ac:dyDescent="0.25">
      <c r="A80" s="233">
        <v>7</v>
      </c>
      <c r="B80" s="217" t="s">
        <v>125</v>
      </c>
      <c r="C80" s="216">
        <v>23</v>
      </c>
    </row>
    <row r="81" spans="1:3" ht="20.25" customHeight="1" x14ac:dyDescent="0.25">
      <c r="A81" s="233">
        <v>8</v>
      </c>
      <c r="B81" s="217" t="s">
        <v>546</v>
      </c>
      <c r="C81" s="216">
        <v>16</v>
      </c>
    </row>
    <row r="82" spans="1:3" ht="33.75" customHeight="1" x14ac:dyDescent="0.25">
      <c r="A82" s="233">
        <v>9</v>
      </c>
      <c r="B82" s="217" t="s">
        <v>505</v>
      </c>
      <c r="C82" s="216">
        <v>8</v>
      </c>
    </row>
    <row r="83" spans="1:3" ht="18.75" customHeight="1" x14ac:dyDescent="0.25">
      <c r="A83" s="233">
        <v>10</v>
      </c>
      <c r="B83" s="217" t="s">
        <v>146</v>
      </c>
      <c r="C83" s="216">
        <v>7</v>
      </c>
    </row>
    <row r="84" spans="1:3" ht="18.600000000000001" customHeight="1" x14ac:dyDescent="0.25">
      <c r="A84" s="233">
        <v>11</v>
      </c>
      <c r="B84" s="217" t="s">
        <v>144</v>
      </c>
      <c r="C84" s="216">
        <v>5</v>
      </c>
    </row>
    <row r="85" spans="1:3" x14ac:dyDescent="0.25">
      <c r="A85" s="233">
        <v>12</v>
      </c>
      <c r="B85" s="217" t="s">
        <v>314</v>
      </c>
      <c r="C85" s="216">
        <v>3</v>
      </c>
    </row>
    <row r="86" spans="1:3" ht="18.600000000000001" customHeight="1" x14ac:dyDescent="0.25">
      <c r="A86" s="233">
        <v>13</v>
      </c>
      <c r="B86" s="217" t="s">
        <v>153</v>
      </c>
      <c r="C86" s="216">
        <v>3</v>
      </c>
    </row>
    <row r="87" spans="1:3" ht="20.25" customHeight="1" x14ac:dyDescent="0.25">
      <c r="A87" s="233">
        <v>14</v>
      </c>
      <c r="B87" s="217" t="s">
        <v>464</v>
      </c>
      <c r="C87" s="216">
        <v>3</v>
      </c>
    </row>
    <row r="88" spans="1:3" ht="18.600000000000001" customHeight="1" x14ac:dyDescent="0.25">
      <c r="A88" s="233">
        <v>15</v>
      </c>
      <c r="B88" s="217" t="s">
        <v>472</v>
      </c>
      <c r="C88" s="216">
        <v>3</v>
      </c>
    </row>
    <row r="89" spans="1:3" s="168" customFormat="1" ht="34.9" customHeight="1" x14ac:dyDescent="0.3">
      <c r="A89" s="428" t="s">
        <v>60</v>
      </c>
      <c r="B89" s="429"/>
      <c r="C89" s="532"/>
    </row>
    <row r="90" spans="1:3" x14ac:dyDescent="0.25">
      <c r="A90" s="233">
        <v>1</v>
      </c>
      <c r="B90" s="217" t="s">
        <v>220</v>
      </c>
      <c r="C90" s="216">
        <v>23</v>
      </c>
    </row>
    <row r="91" spans="1:3" ht="18" customHeight="1" x14ac:dyDescent="0.25">
      <c r="A91" s="233">
        <v>2</v>
      </c>
      <c r="B91" s="217" t="s">
        <v>196</v>
      </c>
      <c r="C91" s="216">
        <v>20</v>
      </c>
    </row>
    <row r="92" spans="1:3" ht="31.5" customHeight="1" x14ac:dyDescent="0.25">
      <c r="A92" s="233">
        <v>3</v>
      </c>
      <c r="B92" s="217" t="s">
        <v>135</v>
      </c>
      <c r="C92" s="216">
        <v>17</v>
      </c>
    </row>
    <row r="93" spans="1:3" ht="15.75" customHeight="1" x14ac:dyDescent="0.25">
      <c r="A93" s="233">
        <v>4</v>
      </c>
      <c r="B93" s="217" t="s">
        <v>201</v>
      </c>
      <c r="C93" s="216">
        <v>11</v>
      </c>
    </row>
    <row r="94" spans="1:3" ht="17.25" customHeight="1" x14ac:dyDescent="0.25">
      <c r="A94" s="233">
        <v>5</v>
      </c>
      <c r="B94" s="217" t="s">
        <v>294</v>
      </c>
      <c r="C94" s="216">
        <v>9</v>
      </c>
    </row>
    <row r="95" spans="1:3" ht="18.600000000000001" customHeight="1" x14ac:dyDescent="0.25">
      <c r="A95" s="233">
        <v>6</v>
      </c>
      <c r="B95" s="217" t="s">
        <v>204</v>
      </c>
      <c r="C95" s="216">
        <v>4</v>
      </c>
    </row>
    <row r="96" spans="1:3" ht="18.600000000000001" customHeight="1" x14ac:dyDescent="0.25">
      <c r="A96" s="233">
        <v>7</v>
      </c>
      <c r="B96" s="217" t="s">
        <v>203</v>
      </c>
      <c r="C96" s="216">
        <v>3</v>
      </c>
    </row>
    <row r="97" spans="1:3" ht="18.600000000000001" customHeight="1" x14ac:dyDescent="0.25">
      <c r="A97" s="233">
        <v>8</v>
      </c>
      <c r="B97" s="217" t="s">
        <v>197</v>
      </c>
      <c r="C97" s="389">
        <v>2</v>
      </c>
    </row>
    <row r="98" spans="1:3" ht="18.600000000000001" customHeight="1" x14ac:dyDescent="0.25">
      <c r="A98" s="233">
        <v>9</v>
      </c>
      <c r="B98" s="217" t="s">
        <v>293</v>
      </c>
      <c r="C98" s="389">
        <v>2</v>
      </c>
    </row>
    <row r="99" spans="1:3" ht="18.600000000000001" customHeight="1" x14ac:dyDescent="0.25">
      <c r="A99" s="233">
        <v>10</v>
      </c>
      <c r="B99" s="217" t="s">
        <v>504</v>
      </c>
      <c r="C99" s="389">
        <v>2</v>
      </c>
    </row>
    <row r="100" spans="1:3" ht="18.600000000000001" customHeight="1" x14ac:dyDescent="0.25">
      <c r="A100" s="233">
        <v>11</v>
      </c>
      <c r="B100" s="217" t="s">
        <v>395</v>
      </c>
      <c r="C100" s="389">
        <v>2</v>
      </c>
    </row>
    <row r="101" spans="1:3" ht="18.600000000000001" customHeight="1" x14ac:dyDescent="0.25">
      <c r="A101" s="233">
        <v>12</v>
      </c>
      <c r="B101" s="217" t="s">
        <v>474</v>
      </c>
      <c r="C101" s="389">
        <v>1</v>
      </c>
    </row>
    <row r="102" spans="1:3" ht="18.600000000000001" customHeight="1" x14ac:dyDescent="0.25">
      <c r="A102" s="233">
        <v>13</v>
      </c>
      <c r="B102" s="217" t="s">
        <v>497</v>
      </c>
      <c r="C102" s="392">
        <v>1</v>
      </c>
    </row>
    <row r="103" spans="1:3" ht="18.600000000000001" customHeight="1" x14ac:dyDescent="0.25">
      <c r="A103" s="233">
        <v>14</v>
      </c>
      <c r="B103" s="217" t="s">
        <v>295</v>
      </c>
      <c r="C103" s="392">
        <v>1</v>
      </c>
    </row>
    <row r="104" spans="1:3" ht="18.600000000000001" customHeight="1" x14ac:dyDescent="0.25">
      <c r="A104" s="233">
        <v>15</v>
      </c>
      <c r="B104" s="217" t="s">
        <v>424</v>
      </c>
      <c r="C104" s="392">
        <v>1</v>
      </c>
    </row>
    <row r="105" spans="1:3" s="168" customFormat="1" ht="34.9" customHeight="1" x14ac:dyDescent="0.3">
      <c r="A105" s="428" t="s">
        <v>61</v>
      </c>
      <c r="B105" s="429"/>
      <c r="C105" s="532"/>
    </row>
    <row r="106" spans="1:3" ht="18" customHeight="1" x14ac:dyDescent="0.25">
      <c r="A106" s="216">
        <v>1</v>
      </c>
      <c r="B106" s="176" t="s">
        <v>131</v>
      </c>
      <c r="C106" s="216">
        <v>31</v>
      </c>
    </row>
    <row r="107" spans="1:3" ht="23.25" customHeight="1" x14ac:dyDescent="0.25">
      <c r="A107" s="216">
        <v>2</v>
      </c>
      <c r="B107" s="176" t="s">
        <v>138</v>
      </c>
      <c r="C107" s="216">
        <v>21</v>
      </c>
    </row>
    <row r="108" spans="1:3" ht="16.5" customHeight="1" x14ac:dyDescent="0.25">
      <c r="A108" s="216">
        <v>3</v>
      </c>
      <c r="B108" s="176" t="s">
        <v>127</v>
      </c>
      <c r="C108" s="216">
        <v>13</v>
      </c>
    </row>
    <row r="109" spans="1:3" ht="33" customHeight="1" x14ac:dyDescent="0.25">
      <c r="A109" s="216">
        <v>4</v>
      </c>
      <c r="B109" s="176" t="s">
        <v>484</v>
      </c>
      <c r="C109" s="216">
        <v>10</v>
      </c>
    </row>
    <row r="110" spans="1:3" ht="34.5" customHeight="1" x14ac:dyDescent="0.25">
      <c r="A110" s="216">
        <v>5</v>
      </c>
      <c r="B110" s="176" t="s">
        <v>139</v>
      </c>
      <c r="C110" s="216">
        <v>9</v>
      </c>
    </row>
    <row r="111" spans="1:3" ht="18" customHeight="1" x14ac:dyDescent="0.25">
      <c r="A111" s="216">
        <v>6</v>
      </c>
      <c r="B111" s="176" t="s">
        <v>226</v>
      </c>
      <c r="C111" s="216">
        <v>8</v>
      </c>
    </row>
    <row r="112" spans="1:3" ht="15.75" customHeight="1" x14ac:dyDescent="0.25">
      <c r="A112" s="216">
        <v>7</v>
      </c>
      <c r="B112" s="176" t="s">
        <v>288</v>
      </c>
      <c r="C112" s="216">
        <v>7</v>
      </c>
    </row>
    <row r="113" spans="1:3" ht="18" customHeight="1" x14ac:dyDescent="0.25">
      <c r="A113" s="216">
        <v>8</v>
      </c>
      <c r="B113" s="176" t="s">
        <v>296</v>
      </c>
      <c r="C113" s="216">
        <v>6</v>
      </c>
    </row>
    <row r="114" spans="1:3" ht="18" customHeight="1" x14ac:dyDescent="0.25">
      <c r="A114" s="216">
        <v>9</v>
      </c>
      <c r="B114" s="176" t="s">
        <v>207</v>
      </c>
      <c r="C114" s="216">
        <v>6</v>
      </c>
    </row>
    <row r="115" spans="1:3" ht="18.75" customHeight="1" x14ac:dyDescent="0.25">
      <c r="A115" s="216">
        <v>10</v>
      </c>
      <c r="B115" s="176" t="s">
        <v>208</v>
      </c>
      <c r="C115" s="216">
        <v>6</v>
      </c>
    </row>
    <row r="116" spans="1:3" ht="21" customHeight="1" x14ac:dyDescent="0.25">
      <c r="A116" s="216">
        <v>11</v>
      </c>
      <c r="B116" s="176" t="s">
        <v>154</v>
      </c>
      <c r="C116" s="216">
        <v>5</v>
      </c>
    </row>
    <row r="117" spans="1:3" ht="19.5" customHeight="1" x14ac:dyDescent="0.25">
      <c r="A117" s="216">
        <v>12</v>
      </c>
      <c r="B117" s="176" t="s">
        <v>499</v>
      </c>
      <c r="C117" s="216">
        <v>5</v>
      </c>
    </row>
    <row r="118" spans="1:3" ht="18" customHeight="1" x14ac:dyDescent="0.25">
      <c r="A118" s="216">
        <v>13</v>
      </c>
      <c r="B118" s="176" t="s">
        <v>385</v>
      </c>
      <c r="C118" s="216">
        <v>5</v>
      </c>
    </row>
    <row r="119" spans="1:3" ht="23.25" customHeight="1" x14ac:dyDescent="0.25">
      <c r="A119" s="216">
        <v>14</v>
      </c>
      <c r="B119" s="176" t="s">
        <v>151</v>
      </c>
      <c r="C119" s="216">
        <v>4</v>
      </c>
    </row>
    <row r="120" spans="1:3" ht="18" customHeight="1" x14ac:dyDescent="0.25">
      <c r="A120" s="216">
        <v>15</v>
      </c>
      <c r="B120" s="176" t="s">
        <v>232</v>
      </c>
      <c r="C120" s="216">
        <v>4</v>
      </c>
    </row>
    <row r="121" spans="1:3" s="168" customFormat="1" ht="34.9" customHeight="1" x14ac:dyDescent="0.3">
      <c r="A121" s="428" t="s">
        <v>62</v>
      </c>
      <c r="B121" s="429"/>
      <c r="C121" s="532"/>
    </row>
    <row r="122" spans="1:3" x14ac:dyDescent="0.25">
      <c r="A122" s="216">
        <v>1</v>
      </c>
      <c r="B122" s="176" t="s">
        <v>116</v>
      </c>
      <c r="C122" s="216">
        <v>227</v>
      </c>
    </row>
    <row r="123" spans="1:3" ht="36.75" customHeight="1" x14ac:dyDescent="0.25">
      <c r="A123" s="216">
        <v>2</v>
      </c>
      <c r="B123" s="176" t="s">
        <v>222</v>
      </c>
      <c r="C123" s="216">
        <v>218</v>
      </c>
    </row>
    <row r="124" spans="1:3" ht="21" customHeight="1" x14ac:dyDescent="0.25">
      <c r="A124" s="216">
        <v>3</v>
      </c>
      <c r="B124" s="176" t="s">
        <v>128</v>
      </c>
      <c r="C124" s="216">
        <v>163</v>
      </c>
    </row>
    <row r="125" spans="1:3" ht="18" customHeight="1" x14ac:dyDescent="0.25">
      <c r="A125" s="216">
        <v>4</v>
      </c>
      <c r="B125" s="176" t="s">
        <v>480</v>
      </c>
      <c r="C125" s="216">
        <v>11</v>
      </c>
    </row>
    <row r="126" spans="1:3" ht="18" customHeight="1" x14ac:dyDescent="0.25">
      <c r="A126" s="216">
        <v>5</v>
      </c>
      <c r="B126" s="176" t="s">
        <v>122</v>
      </c>
      <c r="C126" s="216">
        <v>10</v>
      </c>
    </row>
    <row r="127" spans="1:3" ht="18" customHeight="1" x14ac:dyDescent="0.25">
      <c r="A127" s="216">
        <v>6</v>
      </c>
      <c r="B127" s="176" t="s">
        <v>152</v>
      </c>
      <c r="C127" s="216">
        <v>8</v>
      </c>
    </row>
    <row r="128" spans="1:3" ht="18" customHeight="1" x14ac:dyDescent="0.25">
      <c r="A128" s="216">
        <v>7</v>
      </c>
      <c r="B128" s="176" t="s">
        <v>210</v>
      </c>
      <c r="C128" s="216">
        <v>7</v>
      </c>
    </row>
    <row r="129" spans="1:3" ht="18" customHeight="1" x14ac:dyDescent="0.25">
      <c r="A129" s="216">
        <v>8</v>
      </c>
      <c r="B129" s="176" t="s">
        <v>119</v>
      </c>
      <c r="C129" s="216">
        <v>6</v>
      </c>
    </row>
    <row r="130" spans="1:3" ht="17.25" customHeight="1" x14ac:dyDescent="0.25">
      <c r="A130" s="216">
        <v>9</v>
      </c>
      <c r="B130" s="176" t="s">
        <v>211</v>
      </c>
      <c r="C130" s="216">
        <v>4</v>
      </c>
    </row>
    <row r="131" spans="1:3" ht="18.75" customHeight="1" x14ac:dyDescent="0.25">
      <c r="A131" s="216">
        <v>10</v>
      </c>
      <c r="B131" s="176" t="s">
        <v>467</v>
      </c>
      <c r="C131" s="216">
        <v>4</v>
      </c>
    </row>
    <row r="132" spans="1:3" ht="18" customHeight="1" x14ac:dyDescent="0.25">
      <c r="A132" s="216">
        <v>11</v>
      </c>
      <c r="B132" s="176" t="s">
        <v>594</v>
      </c>
      <c r="C132" s="216">
        <v>4</v>
      </c>
    </row>
    <row r="133" spans="1:3" ht="18" customHeight="1" x14ac:dyDescent="0.25">
      <c r="A133" s="216">
        <v>12</v>
      </c>
      <c r="B133" s="176" t="s">
        <v>595</v>
      </c>
      <c r="C133" s="216">
        <v>4</v>
      </c>
    </row>
    <row r="134" spans="1:3" ht="30.75" customHeight="1" x14ac:dyDescent="0.25">
      <c r="A134" s="216">
        <v>13</v>
      </c>
      <c r="B134" s="176" t="s">
        <v>597</v>
      </c>
      <c r="C134" s="216">
        <v>3</v>
      </c>
    </row>
    <row r="135" spans="1:3" ht="18" customHeight="1" x14ac:dyDescent="0.25">
      <c r="A135" s="216">
        <v>14</v>
      </c>
      <c r="B135" s="176" t="s">
        <v>598</v>
      </c>
      <c r="C135" s="216">
        <v>3</v>
      </c>
    </row>
    <row r="136" spans="1:3" ht="29.25" customHeight="1" x14ac:dyDescent="0.25">
      <c r="A136" s="216">
        <v>15</v>
      </c>
      <c r="B136" s="176" t="s">
        <v>596</v>
      </c>
      <c r="C136" s="216">
        <v>3</v>
      </c>
    </row>
    <row r="137" spans="1:3" s="168" customFormat="1" ht="34.9" customHeight="1" x14ac:dyDescent="0.3">
      <c r="A137" s="428" t="s">
        <v>212</v>
      </c>
      <c r="B137" s="429"/>
      <c r="C137" s="532"/>
    </row>
    <row r="138" spans="1:3" ht="19.149999999999999" customHeight="1" x14ac:dyDescent="0.25">
      <c r="A138" s="216">
        <v>1</v>
      </c>
      <c r="B138" s="176" t="s">
        <v>117</v>
      </c>
      <c r="C138" s="216">
        <v>214</v>
      </c>
    </row>
    <row r="139" spans="1:3" ht="19.149999999999999" customHeight="1" x14ac:dyDescent="0.25">
      <c r="A139" s="216">
        <v>2</v>
      </c>
      <c r="B139" s="176" t="s">
        <v>121</v>
      </c>
      <c r="C139" s="216">
        <v>52</v>
      </c>
    </row>
    <row r="140" spans="1:3" ht="19.149999999999999" customHeight="1" x14ac:dyDescent="0.25">
      <c r="A140" s="216">
        <v>3</v>
      </c>
      <c r="B140" s="176" t="s">
        <v>157</v>
      </c>
      <c r="C140" s="216">
        <v>24</v>
      </c>
    </row>
    <row r="141" spans="1:3" ht="19.149999999999999" customHeight="1" x14ac:dyDescent="0.25">
      <c r="A141" s="216">
        <v>4</v>
      </c>
      <c r="B141" s="176" t="s">
        <v>132</v>
      </c>
      <c r="C141" s="216">
        <v>16</v>
      </c>
    </row>
    <row r="142" spans="1:3" ht="19.149999999999999" customHeight="1" x14ac:dyDescent="0.25">
      <c r="A142" s="216">
        <v>5</v>
      </c>
      <c r="B142" s="176" t="s">
        <v>143</v>
      </c>
      <c r="C142" s="216">
        <v>15</v>
      </c>
    </row>
    <row r="143" spans="1:3" ht="19.149999999999999" customHeight="1" x14ac:dyDescent="0.25">
      <c r="A143" s="216">
        <v>6</v>
      </c>
      <c r="B143" s="176" t="s">
        <v>129</v>
      </c>
      <c r="C143" s="216">
        <v>12</v>
      </c>
    </row>
    <row r="144" spans="1:3" ht="19.149999999999999" customHeight="1" x14ac:dyDescent="0.25">
      <c r="A144" s="216">
        <v>7</v>
      </c>
      <c r="B144" s="176" t="s">
        <v>136</v>
      </c>
      <c r="C144" s="216">
        <v>11</v>
      </c>
    </row>
    <row r="145" spans="1:3" ht="19.149999999999999" customHeight="1" x14ac:dyDescent="0.25">
      <c r="A145" s="216">
        <v>8</v>
      </c>
      <c r="B145" s="176" t="s">
        <v>149</v>
      </c>
      <c r="C145" s="216">
        <v>10</v>
      </c>
    </row>
    <row r="146" spans="1:3" ht="19.149999999999999" customHeight="1" x14ac:dyDescent="0.25">
      <c r="A146" s="216">
        <v>9</v>
      </c>
      <c r="B146" s="176" t="s">
        <v>160</v>
      </c>
      <c r="C146" s="216">
        <v>9</v>
      </c>
    </row>
    <row r="147" spans="1:3" ht="19.149999999999999" customHeight="1" x14ac:dyDescent="0.25">
      <c r="A147" s="216">
        <v>10</v>
      </c>
      <c r="B147" s="176" t="s">
        <v>156</v>
      </c>
      <c r="C147" s="216">
        <v>8</v>
      </c>
    </row>
    <row r="148" spans="1:3" ht="19.149999999999999" customHeight="1" x14ac:dyDescent="0.25">
      <c r="A148" s="216">
        <v>11</v>
      </c>
      <c r="B148" s="176" t="s">
        <v>150</v>
      </c>
      <c r="C148" s="216">
        <v>7</v>
      </c>
    </row>
    <row r="149" spans="1:3" ht="19.149999999999999" customHeight="1" x14ac:dyDescent="0.25">
      <c r="A149" s="216">
        <v>12</v>
      </c>
      <c r="B149" s="176" t="s">
        <v>137</v>
      </c>
      <c r="C149" s="216">
        <v>7</v>
      </c>
    </row>
    <row r="150" spans="1:3" ht="18" customHeight="1" x14ac:dyDescent="0.25">
      <c r="A150" s="216">
        <v>13</v>
      </c>
      <c r="B150" s="176" t="s">
        <v>213</v>
      </c>
      <c r="C150" s="216">
        <v>5</v>
      </c>
    </row>
    <row r="151" spans="1:3" ht="31.5" x14ac:dyDescent="0.25">
      <c r="A151" s="345">
        <v>14</v>
      </c>
      <c r="B151" s="341" t="s">
        <v>145</v>
      </c>
      <c r="C151" s="345">
        <v>4</v>
      </c>
    </row>
    <row r="152" spans="1:3" x14ac:dyDescent="0.25">
      <c r="A152" s="345">
        <v>15</v>
      </c>
      <c r="B152" s="341" t="s">
        <v>485</v>
      </c>
      <c r="C152" s="345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8" sqref="B58:B5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544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" customHeight="1" x14ac:dyDescent="0.3">
      <c r="B3" s="274" t="s">
        <v>235</v>
      </c>
    </row>
    <row r="4" spans="1:6" s="155" customFormat="1" ht="66" customHeight="1" x14ac:dyDescent="0.25">
      <c r="A4" s="333"/>
      <c r="B4" s="334" t="s">
        <v>110</v>
      </c>
      <c r="C4" s="335" t="s">
        <v>412</v>
      </c>
      <c r="D4" s="336" t="s">
        <v>413</v>
      </c>
    </row>
    <row r="5" spans="1:6" x14ac:dyDescent="0.25">
      <c r="A5" s="156">
        <v>1</v>
      </c>
      <c r="B5" s="175" t="s">
        <v>118</v>
      </c>
      <c r="C5" s="182">
        <v>106</v>
      </c>
      <c r="D5" s="338">
        <v>99.065420560747654</v>
      </c>
      <c r="F5" s="178"/>
    </row>
    <row r="6" spans="1:6" x14ac:dyDescent="0.25">
      <c r="A6" s="156">
        <v>2</v>
      </c>
      <c r="B6" s="175" t="s">
        <v>117</v>
      </c>
      <c r="C6" s="182">
        <v>84</v>
      </c>
      <c r="D6" s="338">
        <v>39.252336448598129</v>
      </c>
      <c r="F6" s="178"/>
    </row>
    <row r="7" spans="1:6" x14ac:dyDescent="0.25">
      <c r="A7" s="156">
        <v>3</v>
      </c>
      <c r="B7" s="175" t="s">
        <v>123</v>
      </c>
      <c r="C7" s="182">
        <v>72</v>
      </c>
      <c r="D7" s="338">
        <v>97.297297297297305</v>
      </c>
      <c r="F7" s="178"/>
    </row>
    <row r="8" spans="1:6" s="160" customFormat="1" x14ac:dyDescent="0.25">
      <c r="A8" s="156">
        <v>4</v>
      </c>
      <c r="B8" s="175" t="s">
        <v>120</v>
      </c>
      <c r="C8" s="182">
        <v>59</v>
      </c>
      <c r="D8" s="338">
        <v>100</v>
      </c>
      <c r="F8" s="178"/>
    </row>
    <row r="9" spans="1:6" s="160" customFormat="1" x14ac:dyDescent="0.25">
      <c r="A9" s="156">
        <v>5</v>
      </c>
      <c r="B9" s="175" t="s">
        <v>121</v>
      </c>
      <c r="C9" s="182">
        <v>52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124</v>
      </c>
      <c r="C10" s="182">
        <v>24</v>
      </c>
      <c r="D10" s="338">
        <v>85.714285714285708</v>
      </c>
      <c r="F10" s="178"/>
    </row>
    <row r="11" spans="1:6" s="160" customFormat="1" x14ac:dyDescent="0.25">
      <c r="A11" s="156">
        <v>7</v>
      </c>
      <c r="B11" s="175" t="s">
        <v>192</v>
      </c>
      <c r="C11" s="182">
        <v>22</v>
      </c>
      <c r="D11" s="338">
        <v>91.666666666666671</v>
      </c>
      <c r="F11" s="178"/>
    </row>
    <row r="12" spans="1:6" s="160" customFormat="1" x14ac:dyDescent="0.25">
      <c r="A12" s="156">
        <v>8</v>
      </c>
      <c r="B12" s="175" t="s">
        <v>133</v>
      </c>
      <c r="C12" s="182">
        <v>20</v>
      </c>
      <c r="D12" s="338">
        <v>86.956521739130437</v>
      </c>
      <c r="F12" s="178"/>
    </row>
    <row r="13" spans="1:6" s="160" customFormat="1" ht="31.5" x14ac:dyDescent="0.25">
      <c r="A13" s="156">
        <v>9</v>
      </c>
      <c r="B13" s="175" t="s">
        <v>220</v>
      </c>
      <c r="C13" s="182">
        <v>20</v>
      </c>
      <c r="D13" s="338">
        <v>86.956521739130437</v>
      </c>
      <c r="F13" s="178"/>
    </row>
    <row r="14" spans="1:6" s="160" customFormat="1" ht="31.5" x14ac:dyDescent="0.25">
      <c r="A14" s="156">
        <v>10</v>
      </c>
      <c r="B14" s="175" t="s">
        <v>141</v>
      </c>
      <c r="C14" s="182">
        <v>19</v>
      </c>
      <c r="D14" s="338">
        <v>86.36363636363636</v>
      </c>
      <c r="F14" s="178"/>
    </row>
    <row r="15" spans="1:6" s="160" customFormat="1" x14ac:dyDescent="0.25">
      <c r="A15" s="156">
        <v>11</v>
      </c>
      <c r="B15" s="175" t="s">
        <v>125</v>
      </c>
      <c r="C15" s="182">
        <v>16</v>
      </c>
      <c r="D15" s="338">
        <v>69.565217391304344</v>
      </c>
      <c r="F15" s="178"/>
    </row>
    <row r="16" spans="1:6" s="160" customFormat="1" x14ac:dyDescent="0.25">
      <c r="A16" s="156">
        <v>12</v>
      </c>
      <c r="B16" s="175" t="s">
        <v>574</v>
      </c>
      <c r="C16" s="182">
        <v>16</v>
      </c>
      <c r="D16" s="338">
        <v>100</v>
      </c>
      <c r="F16" s="178"/>
    </row>
    <row r="17" spans="1:6" s="160" customFormat="1" ht="31.5" x14ac:dyDescent="0.25">
      <c r="A17" s="156">
        <v>13</v>
      </c>
      <c r="B17" s="175" t="s">
        <v>297</v>
      </c>
      <c r="C17" s="182">
        <v>15</v>
      </c>
      <c r="D17" s="338">
        <v>93.75</v>
      </c>
      <c r="F17" s="178"/>
    </row>
    <row r="18" spans="1:6" s="160" customFormat="1" ht="23.25" customHeight="1" x14ac:dyDescent="0.25">
      <c r="A18" s="156">
        <v>14</v>
      </c>
      <c r="B18" s="175" t="s">
        <v>165</v>
      </c>
      <c r="C18" s="182">
        <v>15</v>
      </c>
      <c r="D18" s="338">
        <v>100</v>
      </c>
      <c r="F18" s="178"/>
    </row>
    <row r="19" spans="1:6" s="160" customFormat="1" x14ac:dyDescent="0.25">
      <c r="A19" s="156">
        <v>15</v>
      </c>
      <c r="B19" s="175" t="s">
        <v>158</v>
      </c>
      <c r="C19" s="182">
        <v>14</v>
      </c>
      <c r="D19" s="338">
        <v>87.5</v>
      </c>
      <c r="F19" s="178"/>
    </row>
    <row r="20" spans="1:6" s="160" customFormat="1" ht="19.5" customHeight="1" x14ac:dyDescent="0.25">
      <c r="A20" s="156">
        <v>16</v>
      </c>
      <c r="B20" s="175" t="s">
        <v>127</v>
      </c>
      <c r="C20" s="182">
        <v>13</v>
      </c>
      <c r="D20" s="338">
        <v>100</v>
      </c>
      <c r="F20" s="178"/>
    </row>
    <row r="21" spans="1:6" s="160" customFormat="1" x14ac:dyDescent="0.25">
      <c r="A21" s="156">
        <v>17</v>
      </c>
      <c r="B21" s="175" t="s">
        <v>143</v>
      </c>
      <c r="C21" s="182">
        <v>11</v>
      </c>
      <c r="D21" s="338">
        <v>73.333333333333343</v>
      </c>
      <c r="F21" s="178"/>
    </row>
    <row r="22" spans="1:6" s="160" customFormat="1" ht="16.5" customHeight="1" x14ac:dyDescent="0.25">
      <c r="A22" s="156">
        <v>18</v>
      </c>
      <c r="B22" s="175" t="s">
        <v>148</v>
      </c>
      <c r="C22" s="182">
        <v>11</v>
      </c>
      <c r="D22" s="338">
        <v>84.615384615384613</v>
      </c>
      <c r="F22" s="178"/>
    </row>
    <row r="23" spans="1:6" s="160" customFormat="1" x14ac:dyDescent="0.25">
      <c r="A23" s="156">
        <v>19</v>
      </c>
      <c r="B23" s="175" t="s">
        <v>219</v>
      </c>
      <c r="C23" s="182">
        <v>10</v>
      </c>
      <c r="D23" s="338">
        <v>90.909090909090907</v>
      </c>
      <c r="F23" s="178"/>
    </row>
    <row r="24" spans="1:6" s="160" customFormat="1" x14ac:dyDescent="0.25">
      <c r="A24" s="156">
        <v>20</v>
      </c>
      <c r="B24" s="175" t="s">
        <v>567</v>
      </c>
      <c r="C24" s="182">
        <v>10</v>
      </c>
      <c r="D24" s="338">
        <v>90.909090909090907</v>
      </c>
      <c r="F24" s="178"/>
    </row>
    <row r="25" spans="1:6" s="160" customFormat="1" x14ac:dyDescent="0.25">
      <c r="A25" s="156">
        <v>21</v>
      </c>
      <c r="B25" s="175" t="s">
        <v>188</v>
      </c>
      <c r="C25" s="182">
        <v>10</v>
      </c>
      <c r="D25" s="338">
        <v>90.909090909090907</v>
      </c>
      <c r="F25" s="178"/>
    </row>
    <row r="26" spans="1:6" s="160" customFormat="1" x14ac:dyDescent="0.25">
      <c r="A26" s="156">
        <v>22</v>
      </c>
      <c r="B26" s="175" t="s">
        <v>149</v>
      </c>
      <c r="C26" s="182">
        <v>10</v>
      </c>
      <c r="D26" s="338">
        <v>100</v>
      </c>
      <c r="F26" s="178"/>
    </row>
    <row r="27" spans="1:6" s="160" customFormat="1" x14ac:dyDescent="0.25">
      <c r="A27" s="156">
        <v>23</v>
      </c>
      <c r="B27" s="175" t="s">
        <v>157</v>
      </c>
      <c r="C27" s="182">
        <v>9</v>
      </c>
      <c r="D27" s="338">
        <v>37.5</v>
      </c>
      <c r="F27" s="178"/>
    </row>
    <row r="28" spans="1:6" s="160" customFormat="1" x14ac:dyDescent="0.25">
      <c r="A28" s="156">
        <v>24</v>
      </c>
      <c r="B28" s="175" t="s">
        <v>566</v>
      </c>
      <c r="C28" s="182">
        <v>9</v>
      </c>
      <c r="D28" s="338">
        <v>90</v>
      </c>
      <c r="F28" s="178"/>
    </row>
    <row r="29" spans="1:6" s="160" customFormat="1" x14ac:dyDescent="0.25">
      <c r="A29" s="156">
        <v>25</v>
      </c>
      <c r="B29" s="175" t="s">
        <v>160</v>
      </c>
      <c r="C29" s="182">
        <v>9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186</v>
      </c>
      <c r="C30" s="182">
        <v>8</v>
      </c>
      <c r="D30" s="338">
        <v>88.888888888888886</v>
      </c>
      <c r="F30" s="178"/>
    </row>
    <row r="31" spans="1:6" s="160" customFormat="1" ht="31.5" x14ac:dyDescent="0.25">
      <c r="A31" s="156">
        <v>27</v>
      </c>
      <c r="B31" s="175" t="s">
        <v>507</v>
      </c>
      <c r="C31" s="182">
        <v>8</v>
      </c>
      <c r="D31" s="338">
        <v>100</v>
      </c>
      <c r="F31" s="178"/>
    </row>
    <row r="32" spans="1:6" s="160" customFormat="1" ht="21" customHeight="1" x14ac:dyDescent="0.25">
      <c r="A32" s="156">
        <v>28</v>
      </c>
      <c r="B32" s="175" t="s">
        <v>469</v>
      </c>
      <c r="C32" s="182">
        <v>8</v>
      </c>
      <c r="D32" s="338">
        <v>100</v>
      </c>
      <c r="F32" s="178"/>
    </row>
    <row r="33" spans="1:6" s="160" customFormat="1" ht="17.25" customHeight="1" x14ac:dyDescent="0.25">
      <c r="A33" s="156">
        <v>29</v>
      </c>
      <c r="B33" s="175" t="s">
        <v>226</v>
      </c>
      <c r="C33" s="182">
        <v>8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302</v>
      </c>
      <c r="C34" s="182">
        <v>8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140</v>
      </c>
      <c r="C35" s="182">
        <v>7</v>
      </c>
      <c r="D35" s="338">
        <v>99.999999999999986</v>
      </c>
      <c r="F35" s="178"/>
    </row>
    <row r="36" spans="1:6" s="160" customFormat="1" x14ac:dyDescent="0.25">
      <c r="A36" s="156">
        <v>32</v>
      </c>
      <c r="B36" s="175" t="s">
        <v>146</v>
      </c>
      <c r="C36" s="182">
        <v>7</v>
      </c>
      <c r="D36" s="338">
        <v>99.999999999999986</v>
      </c>
      <c r="F36" s="178"/>
    </row>
    <row r="37" spans="1:6" s="160" customFormat="1" x14ac:dyDescent="0.25">
      <c r="A37" s="156">
        <v>33</v>
      </c>
      <c r="B37" s="175" t="s">
        <v>166</v>
      </c>
      <c r="C37" s="182">
        <v>6</v>
      </c>
      <c r="D37" s="338">
        <v>75</v>
      </c>
      <c r="F37" s="178"/>
    </row>
    <row r="38" spans="1:6" s="160" customFormat="1" x14ac:dyDescent="0.25">
      <c r="A38" s="156">
        <v>34</v>
      </c>
      <c r="B38" s="175" t="s">
        <v>182</v>
      </c>
      <c r="C38" s="182">
        <v>6</v>
      </c>
      <c r="D38" s="338">
        <v>85.714285714285708</v>
      </c>
      <c r="F38" s="178"/>
    </row>
    <row r="39" spans="1:6" s="160" customFormat="1" x14ac:dyDescent="0.25">
      <c r="A39" s="156">
        <v>35</v>
      </c>
      <c r="B39" s="175" t="s">
        <v>498</v>
      </c>
      <c r="C39" s="182">
        <v>6</v>
      </c>
      <c r="D39" s="338">
        <v>100</v>
      </c>
      <c r="F39" s="178"/>
    </row>
    <row r="40" spans="1:6" s="160" customFormat="1" x14ac:dyDescent="0.25">
      <c r="A40" s="156">
        <v>36</v>
      </c>
      <c r="B40" s="175" t="s">
        <v>196</v>
      </c>
      <c r="C40" s="182">
        <v>5</v>
      </c>
      <c r="D40" s="338">
        <v>25</v>
      </c>
      <c r="F40" s="178"/>
    </row>
    <row r="41" spans="1:6" x14ac:dyDescent="0.25">
      <c r="A41" s="156">
        <v>37</v>
      </c>
      <c r="B41" s="231" t="s">
        <v>132</v>
      </c>
      <c r="C41" s="163">
        <v>5</v>
      </c>
      <c r="D41" s="339">
        <v>31.25</v>
      </c>
      <c r="F41" s="178"/>
    </row>
    <row r="42" spans="1:6" x14ac:dyDescent="0.25">
      <c r="A42" s="156">
        <v>38</v>
      </c>
      <c r="B42" s="176" t="s">
        <v>201</v>
      </c>
      <c r="C42" s="163">
        <v>5</v>
      </c>
      <c r="D42" s="339">
        <v>45.454545454545453</v>
      </c>
      <c r="F42" s="178"/>
    </row>
    <row r="43" spans="1:6" ht="15.75" customHeight="1" x14ac:dyDescent="0.25">
      <c r="A43" s="156">
        <v>39</v>
      </c>
      <c r="B43" s="175" t="s">
        <v>152</v>
      </c>
      <c r="C43" s="163">
        <v>5</v>
      </c>
      <c r="D43" s="339">
        <v>62.5</v>
      </c>
      <c r="F43" s="178"/>
    </row>
    <row r="44" spans="1:6" ht="15" customHeight="1" x14ac:dyDescent="0.25">
      <c r="A44" s="156">
        <v>40</v>
      </c>
      <c r="B44" s="175" t="s">
        <v>137</v>
      </c>
      <c r="C44" s="163">
        <v>5</v>
      </c>
      <c r="D44" s="339">
        <v>71.428571428571416</v>
      </c>
      <c r="F44" s="178"/>
    </row>
    <row r="45" spans="1:6" ht="19.5" customHeight="1" x14ac:dyDescent="0.25">
      <c r="A45" s="156">
        <v>41</v>
      </c>
      <c r="B45" s="175" t="s">
        <v>183</v>
      </c>
      <c r="C45" s="163">
        <v>5</v>
      </c>
      <c r="D45" s="339">
        <v>100</v>
      </c>
      <c r="F45" s="178"/>
    </row>
    <row r="46" spans="1:6" x14ac:dyDescent="0.25">
      <c r="A46" s="156">
        <v>42</v>
      </c>
      <c r="B46" s="175" t="s">
        <v>213</v>
      </c>
      <c r="C46" s="163">
        <v>5</v>
      </c>
      <c r="D46" s="339">
        <v>100</v>
      </c>
      <c r="F46" s="178"/>
    </row>
    <row r="47" spans="1:6" x14ac:dyDescent="0.25">
      <c r="A47" s="156">
        <v>43</v>
      </c>
      <c r="B47" s="341" t="s">
        <v>385</v>
      </c>
      <c r="C47" s="163">
        <v>5</v>
      </c>
      <c r="D47" s="339">
        <v>100</v>
      </c>
      <c r="F47" s="178"/>
    </row>
    <row r="48" spans="1:6" x14ac:dyDescent="0.25">
      <c r="A48" s="156">
        <v>44</v>
      </c>
      <c r="B48" s="341" t="s">
        <v>144</v>
      </c>
      <c r="C48" s="163">
        <v>5</v>
      </c>
      <c r="D48" s="339">
        <v>100</v>
      </c>
      <c r="F48" s="178"/>
    </row>
    <row r="49" spans="1:6" x14ac:dyDescent="0.25">
      <c r="A49" s="156">
        <v>45</v>
      </c>
      <c r="B49" s="341" t="s">
        <v>189</v>
      </c>
      <c r="C49" s="163">
        <v>5</v>
      </c>
      <c r="D49" s="339">
        <v>100</v>
      </c>
      <c r="F49" s="178"/>
    </row>
    <row r="50" spans="1:6" ht="16.5" customHeight="1" x14ac:dyDescent="0.25">
      <c r="A50" s="156">
        <v>46</v>
      </c>
      <c r="B50" s="341" t="s">
        <v>530</v>
      </c>
      <c r="C50" s="163">
        <v>4</v>
      </c>
      <c r="D50" s="339">
        <v>23.52941176470588</v>
      </c>
      <c r="F50" s="178"/>
    </row>
    <row r="51" spans="1:6" x14ac:dyDescent="0.25">
      <c r="A51" s="156">
        <v>47</v>
      </c>
      <c r="B51" s="341" t="s">
        <v>136</v>
      </c>
      <c r="C51" s="163">
        <v>4</v>
      </c>
      <c r="D51" s="339">
        <v>36.363636363636367</v>
      </c>
      <c r="F51" s="178"/>
    </row>
    <row r="52" spans="1:6" x14ac:dyDescent="0.25">
      <c r="A52" s="156">
        <v>48</v>
      </c>
      <c r="B52" s="341" t="s">
        <v>142</v>
      </c>
      <c r="C52" s="163">
        <v>4</v>
      </c>
      <c r="D52" s="339">
        <v>50</v>
      </c>
      <c r="F52" s="178"/>
    </row>
    <row r="53" spans="1:6" ht="14.25" customHeight="1" x14ac:dyDescent="0.25">
      <c r="A53" s="156">
        <v>49</v>
      </c>
      <c r="B53" s="341" t="s">
        <v>156</v>
      </c>
      <c r="C53" s="163">
        <v>4</v>
      </c>
      <c r="D53" s="339">
        <v>50</v>
      </c>
      <c r="F53" s="178"/>
    </row>
    <row r="54" spans="1:6" ht="18.75" customHeight="1" x14ac:dyDescent="0.25">
      <c r="A54" s="156">
        <v>50</v>
      </c>
      <c r="B54" s="176" t="s">
        <v>388</v>
      </c>
      <c r="C54" s="163">
        <v>4</v>
      </c>
      <c r="D54" s="339">
        <v>57.142857142857139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F45" sqref="F4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545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235</v>
      </c>
    </row>
    <row r="4" spans="1:6" s="155" customFormat="1" ht="66" customHeight="1" x14ac:dyDescent="0.25">
      <c r="A4" s="333"/>
      <c r="B4" s="334" t="s">
        <v>110</v>
      </c>
      <c r="C4" s="335" t="s">
        <v>415</v>
      </c>
      <c r="D4" s="336" t="s">
        <v>413</v>
      </c>
    </row>
    <row r="5" spans="1:6" x14ac:dyDescent="0.25">
      <c r="A5" s="156">
        <v>1</v>
      </c>
      <c r="B5" s="175" t="s">
        <v>116</v>
      </c>
      <c r="C5" s="182">
        <v>227</v>
      </c>
      <c r="D5" s="338">
        <v>100</v>
      </c>
      <c r="F5" s="178"/>
    </row>
    <row r="6" spans="1:6" ht="47.25" x14ac:dyDescent="0.25">
      <c r="A6" s="156">
        <v>2</v>
      </c>
      <c r="B6" s="175" t="s">
        <v>222</v>
      </c>
      <c r="C6" s="182">
        <v>218</v>
      </c>
      <c r="D6" s="338">
        <v>100</v>
      </c>
      <c r="F6" s="178"/>
    </row>
    <row r="7" spans="1:6" x14ac:dyDescent="0.25">
      <c r="A7" s="156">
        <v>3</v>
      </c>
      <c r="B7" s="175" t="s">
        <v>128</v>
      </c>
      <c r="C7" s="182">
        <v>163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130</v>
      </c>
      <c r="D8" s="338">
        <v>60.747663551401871</v>
      </c>
      <c r="F8" s="178"/>
    </row>
    <row r="9" spans="1:6" s="160" customFormat="1" x14ac:dyDescent="0.25">
      <c r="A9" s="156">
        <v>5</v>
      </c>
      <c r="B9" s="175" t="s">
        <v>126</v>
      </c>
      <c r="C9" s="182">
        <v>72</v>
      </c>
      <c r="D9" s="338">
        <v>97.297297297297291</v>
      </c>
      <c r="F9" s="178"/>
    </row>
    <row r="10" spans="1:6" s="160" customFormat="1" x14ac:dyDescent="0.25">
      <c r="A10" s="156">
        <v>6</v>
      </c>
      <c r="B10" s="175" t="s">
        <v>298</v>
      </c>
      <c r="C10" s="182">
        <v>70</v>
      </c>
      <c r="D10" s="338">
        <v>98.591549295774641</v>
      </c>
      <c r="F10" s="178"/>
    </row>
    <row r="11" spans="1:6" s="160" customFormat="1" x14ac:dyDescent="0.25">
      <c r="A11" s="156">
        <v>7</v>
      </c>
      <c r="B11" s="175" t="s">
        <v>301</v>
      </c>
      <c r="C11" s="182">
        <v>34</v>
      </c>
      <c r="D11" s="338">
        <v>97.142857142857139</v>
      </c>
      <c r="F11" s="178"/>
    </row>
    <row r="12" spans="1:6" s="160" customFormat="1" x14ac:dyDescent="0.25">
      <c r="A12" s="156">
        <v>8</v>
      </c>
      <c r="B12" s="175" t="s">
        <v>131</v>
      </c>
      <c r="C12" s="182">
        <v>29</v>
      </c>
      <c r="D12" s="338">
        <v>93.548387096774192</v>
      </c>
      <c r="F12" s="178"/>
    </row>
    <row r="13" spans="1:6" s="160" customFormat="1" ht="15" customHeight="1" x14ac:dyDescent="0.25">
      <c r="A13" s="156">
        <v>9</v>
      </c>
      <c r="B13" s="175" t="s">
        <v>138</v>
      </c>
      <c r="C13" s="182">
        <v>21</v>
      </c>
      <c r="D13" s="338">
        <v>100</v>
      </c>
      <c r="F13" s="178"/>
    </row>
    <row r="14" spans="1:6" s="160" customFormat="1" ht="14.25" customHeight="1" x14ac:dyDescent="0.25">
      <c r="A14" s="156">
        <v>10</v>
      </c>
      <c r="B14" s="175" t="s">
        <v>157</v>
      </c>
      <c r="C14" s="182">
        <v>15</v>
      </c>
      <c r="D14" s="338">
        <v>62.5</v>
      </c>
      <c r="F14" s="178"/>
    </row>
    <row r="15" spans="1:6" s="160" customFormat="1" ht="15.75" customHeight="1" x14ac:dyDescent="0.25">
      <c r="A15" s="156">
        <v>11</v>
      </c>
      <c r="B15" s="175" t="s">
        <v>196</v>
      </c>
      <c r="C15" s="182">
        <v>15</v>
      </c>
      <c r="D15" s="338">
        <v>75</v>
      </c>
      <c r="F15" s="178"/>
    </row>
    <row r="16" spans="1:6" s="160" customFormat="1" ht="29.25" customHeight="1" x14ac:dyDescent="0.25">
      <c r="A16" s="156">
        <v>12</v>
      </c>
      <c r="B16" s="175" t="s">
        <v>135</v>
      </c>
      <c r="C16" s="182">
        <v>13</v>
      </c>
      <c r="D16" s="338">
        <v>76.470588235294116</v>
      </c>
      <c r="F16" s="178"/>
    </row>
    <row r="17" spans="1:6" s="160" customFormat="1" x14ac:dyDescent="0.25">
      <c r="A17" s="156">
        <v>13</v>
      </c>
      <c r="B17" s="175" t="s">
        <v>132</v>
      </c>
      <c r="C17" s="182">
        <v>11</v>
      </c>
      <c r="D17" s="338">
        <v>68.75</v>
      </c>
      <c r="F17" s="178"/>
    </row>
    <row r="18" spans="1:6" s="160" customFormat="1" ht="19.5" customHeight="1" x14ac:dyDescent="0.25">
      <c r="A18" s="156">
        <v>14</v>
      </c>
      <c r="B18" s="175" t="s">
        <v>129</v>
      </c>
      <c r="C18" s="182">
        <v>11</v>
      </c>
      <c r="D18" s="338">
        <v>91.666666666666671</v>
      </c>
      <c r="F18" s="178"/>
    </row>
    <row r="19" spans="1:6" s="160" customFormat="1" ht="30" customHeight="1" x14ac:dyDescent="0.25">
      <c r="A19" s="156">
        <v>15</v>
      </c>
      <c r="B19" s="175" t="s">
        <v>480</v>
      </c>
      <c r="C19" s="182">
        <v>11</v>
      </c>
      <c r="D19" s="338">
        <v>100</v>
      </c>
      <c r="F19" s="178"/>
    </row>
    <row r="20" spans="1:6" s="160" customFormat="1" x14ac:dyDescent="0.25">
      <c r="A20" s="156">
        <v>16</v>
      </c>
      <c r="B20" s="175" t="s">
        <v>122</v>
      </c>
      <c r="C20" s="182">
        <v>10</v>
      </c>
      <c r="D20" s="338">
        <v>100</v>
      </c>
      <c r="F20" s="178"/>
    </row>
    <row r="21" spans="1:6" s="160" customFormat="1" ht="31.5" x14ac:dyDescent="0.25">
      <c r="A21" s="156">
        <v>17</v>
      </c>
      <c r="B21" s="175" t="s">
        <v>484</v>
      </c>
      <c r="C21" s="182">
        <v>10</v>
      </c>
      <c r="D21" s="338">
        <v>100</v>
      </c>
      <c r="F21" s="178"/>
    </row>
    <row r="22" spans="1:6" s="160" customFormat="1" ht="31.5" x14ac:dyDescent="0.25">
      <c r="A22" s="156">
        <v>18</v>
      </c>
      <c r="B22" s="175" t="s">
        <v>139</v>
      </c>
      <c r="C22" s="182">
        <v>9</v>
      </c>
      <c r="D22" s="338">
        <v>100</v>
      </c>
      <c r="F22" s="178"/>
    </row>
    <row r="23" spans="1:6" s="160" customFormat="1" x14ac:dyDescent="0.25">
      <c r="A23" s="156">
        <v>19</v>
      </c>
      <c r="B23" s="175" t="s">
        <v>294</v>
      </c>
      <c r="C23" s="182">
        <v>9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177</v>
      </c>
      <c r="C24" s="182">
        <v>8</v>
      </c>
      <c r="D24" s="338">
        <v>88.888888888888886</v>
      </c>
      <c r="F24" s="178"/>
    </row>
    <row r="25" spans="1:6" s="160" customFormat="1" x14ac:dyDescent="0.25">
      <c r="A25" s="156">
        <v>21</v>
      </c>
      <c r="B25" s="175" t="s">
        <v>180</v>
      </c>
      <c r="C25" s="182">
        <v>8</v>
      </c>
      <c r="D25" s="338">
        <v>100</v>
      </c>
      <c r="F25" s="178"/>
    </row>
    <row r="26" spans="1:6" s="160" customFormat="1" x14ac:dyDescent="0.25">
      <c r="A26" s="156">
        <v>22</v>
      </c>
      <c r="B26" s="175" t="s">
        <v>125</v>
      </c>
      <c r="C26" s="182">
        <v>7</v>
      </c>
      <c r="D26" s="338">
        <v>30.434782608695656</v>
      </c>
      <c r="F26" s="178"/>
    </row>
    <row r="27" spans="1:6" s="160" customFormat="1" x14ac:dyDescent="0.25">
      <c r="A27" s="156">
        <v>23</v>
      </c>
      <c r="B27" s="175" t="s">
        <v>136</v>
      </c>
      <c r="C27" s="182">
        <v>7</v>
      </c>
      <c r="D27" s="338">
        <v>63.636363636363633</v>
      </c>
      <c r="F27" s="178"/>
    </row>
    <row r="28" spans="1:6" s="160" customFormat="1" x14ac:dyDescent="0.25">
      <c r="A28" s="156">
        <v>24</v>
      </c>
      <c r="B28" s="175" t="s">
        <v>169</v>
      </c>
      <c r="C28" s="182">
        <v>7</v>
      </c>
      <c r="D28" s="338">
        <v>70</v>
      </c>
      <c r="F28" s="178"/>
    </row>
    <row r="29" spans="1:6" s="160" customFormat="1" x14ac:dyDescent="0.25">
      <c r="A29" s="156">
        <v>25</v>
      </c>
      <c r="B29" s="175" t="s">
        <v>161</v>
      </c>
      <c r="C29" s="182">
        <v>7</v>
      </c>
      <c r="D29" s="338">
        <v>77.777777777777771</v>
      </c>
      <c r="F29" s="178"/>
    </row>
    <row r="30" spans="1:6" s="160" customFormat="1" x14ac:dyDescent="0.25">
      <c r="A30" s="156">
        <v>26</v>
      </c>
      <c r="B30" s="175" t="s">
        <v>210</v>
      </c>
      <c r="C30" s="182">
        <v>7</v>
      </c>
      <c r="D30" s="338">
        <v>100</v>
      </c>
      <c r="F30" s="178"/>
    </row>
    <row r="31" spans="1:6" s="160" customFormat="1" x14ac:dyDescent="0.25">
      <c r="A31" s="156">
        <v>27</v>
      </c>
      <c r="B31" s="175" t="s">
        <v>201</v>
      </c>
      <c r="C31" s="182">
        <v>6</v>
      </c>
      <c r="D31" s="338">
        <v>54.545454545454547</v>
      </c>
      <c r="F31" s="178"/>
    </row>
    <row r="32" spans="1:6" s="160" customFormat="1" ht="16.5" customHeight="1" x14ac:dyDescent="0.25">
      <c r="A32" s="156">
        <v>28</v>
      </c>
      <c r="B32" s="175" t="s">
        <v>150</v>
      </c>
      <c r="C32" s="182">
        <v>6</v>
      </c>
      <c r="D32" s="338">
        <v>85.714285714285722</v>
      </c>
      <c r="F32" s="178"/>
    </row>
    <row r="33" spans="1:6" s="160" customFormat="1" ht="15" customHeight="1" x14ac:dyDescent="0.25">
      <c r="A33" s="156">
        <v>29</v>
      </c>
      <c r="B33" s="175" t="s">
        <v>288</v>
      </c>
      <c r="C33" s="182">
        <v>6</v>
      </c>
      <c r="D33" s="338">
        <v>85.714285714285722</v>
      </c>
      <c r="F33" s="178"/>
    </row>
    <row r="34" spans="1:6" s="160" customFormat="1" x14ac:dyDescent="0.25">
      <c r="A34" s="156">
        <v>30</v>
      </c>
      <c r="B34" s="175" t="s">
        <v>119</v>
      </c>
      <c r="C34" s="182">
        <v>6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296</v>
      </c>
      <c r="C35" s="182">
        <v>6</v>
      </c>
      <c r="D35" s="338">
        <v>100</v>
      </c>
      <c r="F35" s="178"/>
    </row>
    <row r="36" spans="1:6" s="160" customFormat="1" x14ac:dyDescent="0.25">
      <c r="A36" s="156">
        <v>32</v>
      </c>
      <c r="B36" s="175" t="s">
        <v>207</v>
      </c>
      <c r="C36" s="182">
        <v>6</v>
      </c>
      <c r="D36" s="338">
        <v>100</v>
      </c>
      <c r="F36" s="178"/>
    </row>
    <row r="37" spans="1:6" s="160" customFormat="1" ht="18.75" customHeight="1" x14ac:dyDescent="0.25">
      <c r="A37" s="156">
        <v>33</v>
      </c>
      <c r="B37" s="175" t="s">
        <v>208</v>
      </c>
      <c r="C37" s="182">
        <v>6</v>
      </c>
      <c r="D37" s="338">
        <v>100</v>
      </c>
      <c r="F37" s="178"/>
    </row>
    <row r="38" spans="1:6" s="160" customFormat="1" x14ac:dyDescent="0.25">
      <c r="A38" s="156">
        <v>34</v>
      </c>
      <c r="B38" s="175" t="s">
        <v>171</v>
      </c>
      <c r="C38" s="182">
        <v>5</v>
      </c>
      <c r="D38" s="338">
        <v>100</v>
      </c>
      <c r="F38" s="178"/>
    </row>
    <row r="39" spans="1:6" s="160" customFormat="1" ht="31.5" x14ac:dyDescent="0.25">
      <c r="A39" s="156">
        <v>35</v>
      </c>
      <c r="B39" s="175" t="s">
        <v>499</v>
      </c>
      <c r="C39" s="182">
        <v>5</v>
      </c>
      <c r="D39" s="338">
        <v>100</v>
      </c>
      <c r="F39" s="178"/>
    </row>
    <row r="40" spans="1:6" s="160" customFormat="1" x14ac:dyDescent="0.25">
      <c r="A40" s="156">
        <v>36</v>
      </c>
      <c r="B40" s="175" t="s">
        <v>124</v>
      </c>
      <c r="C40" s="182">
        <v>4</v>
      </c>
      <c r="D40" s="338">
        <v>14.285714285714292</v>
      </c>
      <c r="F40" s="178"/>
    </row>
    <row r="41" spans="1:6" x14ac:dyDescent="0.25">
      <c r="A41" s="156">
        <v>37</v>
      </c>
      <c r="B41" s="231" t="s">
        <v>143</v>
      </c>
      <c r="C41" s="163">
        <v>4</v>
      </c>
      <c r="D41" s="339">
        <v>26.666666666666657</v>
      </c>
      <c r="F41" s="178"/>
    </row>
    <row r="42" spans="1:6" x14ac:dyDescent="0.25">
      <c r="A42" s="156">
        <v>38</v>
      </c>
      <c r="B42" s="176" t="s">
        <v>142</v>
      </c>
      <c r="C42" s="163">
        <v>4</v>
      </c>
      <c r="D42" s="339">
        <v>50</v>
      </c>
      <c r="F42" s="178"/>
    </row>
    <row r="43" spans="1:6" x14ac:dyDescent="0.25">
      <c r="A43" s="156">
        <v>39</v>
      </c>
      <c r="B43" s="175" t="s">
        <v>156</v>
      </c>
      <c r="C43" s="163">
        <v>4</v>
      </c>
      <c r="D43" s="339">
        <v>50</v>
      </c>
      <c r="F43" s="178"/>
    </row>
    <row r="44" spans="1:6" x14ac:dyDescent="0.25">
      <c r="A44" s="156">
        <v>40</v>
      </c>
      <c r="B44" s="175" t="s">
        <v>300</v>
      </c>
      <c r="C44" s="163">
        <v>4</v>
      </c>
      <c r="D44" s="339">
        <v>57.142857142857146</v>
      </c>
      <c r="F44" s="178"/>
    </row>
    <row r="45" spans="1:6" ht="14.25" customHeight="1" x14ac:dyDescent="0.25">
      <c r="A45" s="156">
        <v>41</v>
      </c>
      <c r="B45" s="175" t="s">
        <v>134</v>
      </c>
      <c r="C45" s="163">
        <v>4</v>
      </c>
      <c r="D45" s="339">
        <v>57.142857142857146</v>
      </c>
      <c r="F45" s="178"/>
    </row>
    <row r="46" spans="1:6" ht="17.25" customHeight="1" x14ac:dyDescent="0.25">
      <c r="A46" s="156">
        <v>42</v>
      </c>
      <c r="B46" s="175" t="s">
        <v>174</v>
      </c>
      <c r="C46" s="163">
        <v>4</v>
      </c>
      <c r="D46" s="339">
        <v>66.666666666666657</v>
      </c>
      <c r="F46" s="178"/>
    </row>
    <row r="47" spans="1:6" ht="31.5" x14ac:dyDescent="0.25">
      <c r="A47" s="156">
        <v>43</v>
      </c>
      <c r="B47" s="341" t="s">
        <v>154</v>
      </c>
      <c r="C47" s="163">
        <v>4</v>
      </c>
      <c r="D47" s="339">
        <v>80</v>
      </c>
      <c r="F47" s="178"/>
    </row>
    <row r="48" spans="1:6" ht="18" customHeight="1" x14ac:dyDescent="0.25">
      <c r="A48" s="156">
        <v>44</v>
      </c>
      <c r="B48" s="341" t="s">
        <v>211</v>
      </c>
      <c r="C48" s="163">
        <v>4</v>
      </c>
      <c r="D48" s="339">
        <v>100</v>
      </c>
      <c r="F48" s="178"/>
    </row>
    <row r="49" spans="1:6" x14ac:dyDescent="0.25">
      <c r="A49" s="156">
        <v>45</v>
      </c>
      <c r="B49" s="341" t="s">
        <v>179</v>
      </c>
      <c r="C49" s="163">
        <v>4</v>
      </c>
      <c r="D49" s="339">
        <v>100</v>
      </c>
      <c r="F49" s="178"/>
    </row>
    <row r="50" spans="1:6" x14ac:dyDescent="0.25">
      <c r="A50" s="156">
        <v>46</v>
      </c>
      <c r="B50" s="341" t="s">
        <v>151</v>
      </c>
      <c r="C50" s="163">
        <v>4</v>
      </c>
      <c r="D50" s="339">
        <v>100</v>
      </c>
      <c r="F50" s="178"/>
    </row>
    <row r="51" spans="1:6" x14ac:dyDescent="0.25">
      <c r="A51" s="156">
        <v>47</v>
      </c>
      <c r="B51" s="341" t="s">
        <v>232</v>
      </c>
      <c r="C51" s="163">
        <v>4</v>
      </c>
      <c r="D51" s="339">
        <v>100</v>
      </c>
      <c r="F51" s="178"/>
    </row>
    <row r="52" spans="1:6" ht="31.5" x14ac:dyDescent="0.25">
      <c r="A52" s="156">
        <v>48</v>
      </c>
      <c r="B52" s="341" t="s">
        <v>155</v>
      </c>
      <c r="C52" s="163">
        <v>4</v>
      </c>
      <c r="D52" s="339">
        <v>100</v>
      </c>
      <c r="F52" s="178"/>
    </row>
    <row r="53" spans="1:6" ht="31.5" x14ac:dyDescent="0.25">
      <c r="A53" s="156">
        <v>49</v>
      </c>
      <c r="B53" s="341" t="s">
        <v>467</v>
      </c>
      <c r="C53" s="163">
        <v>4</v>
      </c>
      <c r="D53" s="339">
        <v>100</v>
      </c>
      <c r="F53" s="178"/>
    </row>
    <row r="54" spans="1:6" x14ac:dyDescent="0.25">
      <c r="A54" s="156">
        <v>50</v>
      </c>
      <c r="B54" s="176" t="s">
        <v>594</v>
      </c>
      <c r="C54" s="163">
        <v>4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L18" sqref="L18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1" t="s">
        <v>284</v>
      </c>
      <c r="B1" s="411"/>
      <c r="C1" s="411"/>
      <c r="D1" s="411"/>
      <c r="E1" s="411"/>
      <c r="F1" s="411"/>
      <c r="G1" s="411"/>
    </row>
    <row r="2" spans="1:12" s="82" customFormat="1" ht="19.5" customHeight="1" x14ac:dyDescent="0.3">
      <c r="A2" s="405" t="s">
        <v>64</v>
      </c>
      <c r="B2" s="405"/>
      <c r="C2" s="405"/>
      <c r="D2" s="405"/>
      <c r="E2" s="405"/>
      <c r="F2" s="405"/>
      <c r="G2" s="405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532</v>
      </c>
      <c r="C4" s="190" t="s">
        <v>533</v>
      </c>
      <c r="D4" s="142" t="s">
        <v>66</v>
      </c>
      <c r="E4" s="193" t="s">
        <v>534</v>
      </c>
      <c r="F4" s="193" t="s">
        <v>535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8029</v>
      </c>
      <c r="C5" s="87">
        <f>SUM(C7:C25)</f>
        <v>4123</v>
      </c>
      <c r="D5" s="188">
        <f>ROUND(C5/B5*100,1)</f>
        <v>51.4</v>
      </c>
      <c r="E5" s="87">
        <f>SUM(E7:E25)</f>
        <v>1069</v>
      </c>
      <c r="F5" s="87">
        <f>SUM(F7:F25)</f>
        <v>431</v>
      </c>
      <c r="G5" s="88">
        <f>ROUND(F5/E5*100,1)</f>
        <v>40.299999999999997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2437</v>
      </c>
      <c r="C7" s="96">
        <f>[12]Шаблон!$D10</f>
        <v>1357</v>
      </c>
      <c r="D7" s="277">
        <f>IF(B7=0,0,C7/B7)*100</f>
        <v>55.683217070168247</v>
      </c>
      <c r="E7" s="273">
        <f>'[10]4'!F7</f>
        <v>163</v>
      </c>
      <c r="F7" s="96">
        <f>[12]Шаблон!$AG10</f>
        <v>115</v>
      </c>
      <c r="G7" s="277">
        <f>IF(E7=0,0,F7/E7)*100</f>
        <v>70.552147239263803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34</v>
      </c>
      <c r="C8" s="96">
        <f>[12]Шаблон!$D11</f>
        <v>13</v>
      </c>
      <c r="D8" s="277">
        <f t="shared" ref="D8:D25" si="0">IF(B8=0,0,C8/B8)*100</f>
        <v>38.235294117647058</v>
      </c>
      <c r="E8" s="273">
        <f>'[10]4'!F8</f>
        <v>9</v>
      </c>
      <c r="F8" s="96">
        <f>[12]Шаблон!$AG11</f>
        <v>2</v>
      </c>
      <c r="G8" s="277">
        <f t="shared" ref="G8:G25" si="1">IF(E8=0,0,F8/E8)*100</f>
        <v>22.222222222222221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1310</v>
      </c>
      <c r="C9" s="96">
        <f>[12]Шаблон!$D12</f>
        <v>719</v>
      </c>
      <c r="D9" s="277">
        <f t="shared" si="0"/>
        <v>54.885496183206108</v>
      </c>
      <c r="E9" s="273">
        <f>'[10]4'!F9</f>
        <v>285</v>
      </c>
      <c r="F9" s="96">
        <f>[12]Шаблон!$AG12</f>
        <v>96</v>
      </c>
      <c r="G9" s="277">
        <f t="shared" si="1"/>
        <v>33.684210526315788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187</v>
      </c>
      <c r="C10" s="96">
        <f>[12]Шаблон!$D13</f>
        <v>104</v>
      </c>
      <c r="D10" s="277">
        <f t="shared" si="0"/>
        <v>55.614973262032088</v>
      </c>
      <c r="E10" s="273">
        <f>'[10]4'!F10</f>
        <v>54</v>
      </c>
      <c r="F10" s="96">
        <f>[12]Шаблон!$AG13</f>
        <v>16</v>
      </c>
      <c r="G10" s="277">
        <f t="shared" si="1"/>
        <v>29.629629629629626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117</v>
      </c>
      <c r="C11" s="96">
        <f>[12]Шаблон!$D14</f>
        <v>70</v>
      </c>
      <c r="D11" s="277">
        <f t="shared" si="0"/>
        <v>59.82905982905983</v>
      </c>
      <c r="E11" s="273">
        <f>'[10]4'!F11</f>
        <v>10</v>
      </c>
      <c r="F11" s="96">
        <f>[12]Шаблон!$AG14</f>
        <v>5</v>
      </c>
      <c r="G11" s="277">
        <f t="shared" si="1"/>
        <v>50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208</v>
      </c>
      <c r="C12" s="96">
        <f>[12]Шаблон!$D15</f>
        <v>70</v>
      </c>
      <c r="D12" s="277">
        <f t="shared" si="0"/>
        <v>33.653846153846153</v>
      </c>
      <c r="E12" s="273">
        <f>'[10]4'!F12</f>
        <v>35</v>
      </c>
      <c r="F12" s="96">
        <f>[12]Шаблон!$AG15</f>
        <v>3</v>
      </c>
      <c r="G12" s="277">
        <f t="shared" si="1"/>
        <v>8.5714285714285712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1014</v>
      </c>
      <c r="C13" s="96">
        <f>[12]Шаблон!$D16</f>
        <v>498</v>
      </c>
      <c r="D13" s="277">
        <f t="shared" si="0"/>
        <v>49.112426035502956</v>
      </c>
      <c r="E13" s="273">
        <f>'[10]4'!F13</f>
        <v>168</v>
      </c>
      <c r="F13" s="96">
        <f>[12]Шаблон!$AG16</f>
        <v>45</v>
      </c>
      <c r="G13" s="277">
        <f t="shared" si="1"/>
        <v>26.785714285714285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317</v>
      </c>
      <c r="C14" s="96">
        <f>[12]Шаблон!$D17</f>
        <v>177</v>
      </c>
      <c r="D14" s="277">
        <f t="shared" si="0"/>
        <v>55.835962145110408</v>
      </c>
      <c r="E14" s="273">
        <f>'[10]4'!F14</f>
        <v>66</v>
      </c>
      <c r="F14" s="96">
        <f>[12]Шаблон!$AG17</f>
        <v>16</v>
      </c>
      <c r="G14" s="277">
        <f t="shared" si="1"/>
        <v>24.242424242424242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187</v>
      </c>
      <c r="C15" s="96">
        <f>[12]Шаблон!$D18</f>
        <v>97</v>
      </c>
      <c r="D15" s="277">
        <f t="shared" si="0"/>
        <v>51.871657754010691</v>
      </c>
      <c r="E15" s="273">
        <f>'[10]4'!F15</f>
        <v>46</v>
      </c>
      <c r="F15" s="96">
        <f>[12]Шаблон!$AG18</f>
        <v>4</v>
      </c>
      <c r="G15" s="277">
        <f t="shared" si="1"/>
        <v>8.695652173913043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20</v>
      </c>
      <c r="C16" s="96">
        <f>[12]Шаблон!$D19</f>
        <v>14</v>
      </c>
      <c r="D16" s="277">
        <f t="shared" si="0"/>
        <v>70</v>
      </c>
      <c r="E16" s="273">
        <f>'[10]4'!F16</f>
        <v>0</v>
      </c>
      <c r="F16" s="96">
        <f>[12]Шаблон!$AG19</f>
        <v>5</v>
      </c>
      <c r="G16" s="277">
        <f t="shared" si="1"/>
        <v>0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36</v>
      </c>
      <c r="C17" s="96">
        <f>[12]Шаблон!$D20</f>
        <v>25</v>
      </c>
      <c r="D17" s="277">
        <f t="shared" si="0"/>
        <v>69.444444444444443</v>
      </c>
      <c r="E17" s="273">
        <f>'[10]4'!F17</f>
        <v>3</v>
      </c>
      <c r="F17" s="96">
        <f>[12]Шаблон!$AG20</f>
        <v>0</v>
      </c>
      <c r="G17" s="277">
        <f t="shared" si="1"/>
        <v>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40</v>
      </c>
      <c r="C18" s="96">
        <f>[12]Шаблон!$D21</f>
        <v>17</v>
      </c>
      <c r="D18" s="277">
        <f t="shared" si="0"/>
        <v>42.5</v>
      </c>
      <c r="E18" s="273">
        <f>'[10]4'!F18</f>
        <v>2</v>
      </c>
      <c r="F18" s="96">
        <f>[12]Шаблон!$AG21</f>
        <v>2</v>
      </c>
      <c r="G18" s="277">
        <f t="shared" si="1"/>
        <v>100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86</v>
      </c>
      <c r="C19" s="96">
        <f>[12]Шаблон!$D22</f>
        <v>33</v>
      </c>
      <c r="D19" s="277">
        <f t="shared" si="0"/>
        <v>38.372093023255815</v>
      </c>
      <c r="E19" s="273">
        <f>'[10]4'!F19</f>
        <v>14</v>
      </c>
      <c r="F19" s="96">
        <f>[12]Шаблон!$AG22</f>
        <v>3</v>
      </c>
      <c r="G19" s="277">
        <f t="shared" si="1"/>
        <v>21.428571428571427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203</v>
      </c>
      <c r="C20" s="96">
        <f>[12]Шаблон!$D23</f>
        <v>80</v>
      </c>
      <c r="D20" s="277">
        <f t="shared" si="0"/>
        <v>39.408866995073893</v>
      </c>
      <c r="E20" s="273">
        <f>'[10]4'!F20</f>
        <v>22</v>
      </c>
      <c r="F20" s="96">
        <f>[12]Шаблон!$AG23</f>
        <v>8</v>
      </c>
      <c r="G20" s="277">
        <f t="shared" si="1"/>
        <v>36.363636363636367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702</v>
      </c>
      <c r="C21" s="96">
        <f>[12]Шаблон!$D24</f>
        <v>327</v>
      </c>
      <c r="D21" s="277">
        <f t="shared" si="0"/>
        <v>46.581196581196579</v>
      </c>
      <c r="E21" s="273">
        <f>'[10]4'!F21</f>
        <v>51</v>
      </c>
      <c r="F21" s="96">
        <f>[12]Шаблон!$AG24</f>
        <v>41</v>
      </c>
      <c r="G21" s="277">
        <f t="shared" si="1"/>
        <v>80.392156862745097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342</v>
      </c>
      <c r="C22" s="96">
        <f>[12]Шаблон!$D25</f>
        <v>179</v>
      </c>
      <c r="D22" s="277">
        <f t="shared" si="0"/>
        <v>52.33918128654971</v>
      </c>
      <c r="E22" s="273">
        <f>'[10]4'!F22</f>
        <v>46</v>
      </c>
      <c r="F22" s="96">
        <f>[12]Шаблон!$AG25</f>
        <v>6</v>
      </c>
      <c r="G22" s="277">
        <f t="shared" si="1"/>
        <v>13.043478260869565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636</v>
      </c>
      <c r="C23" s="96">
        <f>[12]Шаблон!$D26</f>
        <v>263</v>
      </c>
      <c r="D23" s="277">
        <f t="shared" si="0"/>
        <v>41.352201257861637</v>
      </c>
      <c r="E23" s="273">
        <f>'[10]4'!F23</f>
        <v>71</v>
      </c>
      <c r="F23" s="96">
        <f>[12]Шаблон!$AG26</f>
        <v>54</v>
      </c>
      <c r="G23" s="277">
        <f t="shared" si="1"/>
        <v>76.056338028169009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83</v>
      </c>
      <c r="C24" s="96">
        <f>[12]Шаблон!$D27</f>
        <v>44</v>
      </c>
      <c r="D24" s="277">
        <f t="shared" si="0"/>
        <v>53.01204819277109</v>
      </c>
      <c r="E24" s="273">
        <f>'[10]4'!F24</f>
        <v>10</v>
      </c>
      <c r="F24" s="96">
        <f>[12]Шаблон!$AG27</f>
        <v>4</v>
      </c>
      <c r="G24" s="277">
        <f t="shared" si="1"/>
        <v>40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70</v>
      </c>
      <c r="C25" s="96">
        <f>[12]Шаблон!$D28</f>
        <v>36</v>
      </c>
      <c r="D25" s="277">
        <f t="shared" si="0"/>
        <v>51.428571428571423</v>
      </c>
      <c r="E25" s="273">
        <f>'[10]4'!F25</f>
        <v>14</v>
      </c>
      <c r="F25" s="96">
        <f>[12]Шаблон!$AG28</f>
        <v>6</v>
      </c>
      <c r="G25" s="277">
        <f t="shared" si="1"/>
        <v>42.857142857142854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J8" sqref="J8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1" t="s">
        <v>284</v>
      </c>
      <c r="B1" s="411"/>
      <c r="C1" s="411"/>
      <c r="D1" s="411"/>
      <c r="E1" s="411"/>
      <c r="F1" s="411"/>
      <c r="G1" s="411"/>
    </row>
    <row r="2" spans="1:14" s="82" customFormat="1" ht="20.25" x14ac:dyDescent="0.3">
      <c r="A2" s="405" t="s">
        <v>68</v>
      </c>
      <c r="B2" s="405"/>
      <c r="C2" s="405"/>
      <c r="D2" s="405"/>
      <c r="E2" s="405"/>
      <c r="F2" s="405"/>
      <c r="G2" s="405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532</v>
      </c>
      <c r="C4" s="190" t="s">
        <v>533</v>
      </c>
      <c r="D4" s="142" t="s">
        <v>66</v>
      </c>
      <c r="E4" s="193" t="s">
        <v>534</v>
      </c>
      <c r="F4" s="193" t="s">
        <v>535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1310</v>
      </c>
      <c r="C5" s="87">
        <f>SUM(C6:C29)</f>
        <v>719</v>
      </c>
      <c r="D5" s="97">
        <f>ROUND(C5/B5*100,1)</f>
        <v>54.9</v>
      </c>
      <c r="E5" s="87">
        <f>SUM(E6:E29)</f>
        <v>285</v>
      </c>
      <c r="F5" s="87">
        <f>SUM(F6:F29)</f>
        <v>96</v>
      </c>
      <c r="G5" s="97">
        <f>ROUND(F5/E5*100,1)</f>
        <v>33.700000000000003</v>
      </c>
    </row>
    <row r="6" spans="1:14" ht="18.600000000000001" customHeight="1" x14ac:dyDescent="0.2">
      <c r="A6" s="94" t="s">
        <v>69</v>
      </c>
      <c r="B6" s="95">
        <f>'[10]5'!C6</f>
        <v>342</v>
      </c>
      <c r="C6" s="96">
        <f>[13]Шаблон!$D11</f>
        <v>180</v>
      </c>
      <c r="D6" s="277">
        <f>IF(B6=0,0,C6/B6)*100</f>
        <v>52.631578947368418</v>
      </c>
      <c r="E6" s="95">
        <f>'[10]5'!F6</f>
        <v>78</v>
      </c>
      <c r="F6" s="96">
        <f>[13]Шаблон!$AG11</f>
        <v>19</v>
      </c>
      <c r="G6" s="277">
        <f>IF(E6=0,0,F6/E6)*100</f>
        <v>24.358974358974358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12</v>
      </c>
      <c r="C7" s="96">
        <f>[13]Шаблон!$D32</f>
        <v>3</v>
      </c>
      <c r="D7" s="277">
        <f t="shared" ref="D7:D29" si="0">IF(B7=0,0,C7/B7)*100</f>
        <v>25</v>
      </c>
      <c r="E7" s="95">
        <f>'[10]5'!F7</f>
        <v>1</v>
      </c>
      <c r="F7" s="96">
        <f>[13]Шаблон!$AG32</f>
        <v>0</v>
      </c>
      <c r="G7" s="277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5</v>
      </c>
      <c r="C8" s="96">
        <f>[13]Шаблон!$D33</f>
        <v>12</v>
      </c>
      <c r="D8" s="277">
        <f t="shared" si="0"/>
        <v>240</v>
      </c>
      <c r="E8" s="95">
        <f>'[10]5'!F8</f>
        <v>0</v>
      </c>
      <c r="F8" s="96">
        <f>[13]Шаблон!$AG33</f>
        <v>1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57</v>
      </c>
      <c r="C9" s="96">
        <f>[13]Шаблон!$D14</f>
        <v>15</v>
      </c>
      <c r="D9" s="277">
        <f t="shared" si="0"/>
        <v>26.315789473684209</v>
      </c>
      <c r="E9" s="95">
        <f>'[10]5'!F9</f>
        <v>13</v>
      </c>
      <c r="F9" s="96">
        <f>[13]Шаблон!$AG14</f>
        <v>2</v>
      </c>
      <c r="G9" s="277">
        <f t="shared" si="1"/>
        <v>15.384615384615385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79</v>
      </c>
      <c r="C10" s="96">
        <f>[13]Шаблон!$D15</f>
        <v>45</v>
      </c>
      <c r="D10" s="277">
        <f t="shared" si="0"/>
        <v>56.962025316455701</v>
      </c>
      <c r="E10" s="95">
        <f>'[10]5'!F10</f>
        <v>29</v>
      </c>
      <c r="F10" s="96">
        <f>[13]Шаблон!$AG15</f>
        <v>7</v>
      </c>
      <c r="G10" s="277">
        <f t="shared" si="1"/>
        <v>24.137931034482758</v>
      </c>
      <c r="H10" s="98"/>
      <c r="J10" s="100"/>
    </row>
    <row r="11" spans="1:14" ht="31.5" x14ac:dyDescent="0.2">
      <c r="A11" s="94" t="s">
        <v>74</v>
      </c>
      <c r="B11" s="95">
        <f>'[10]5'!C11</f>
        <v>68</v>
      </c>
      <c r="C11" s="96">
        <f>[13]Шаблон!$D16</f>
        <v>22</v>
      </c>
      <c r="D11" s="277">
        <f t="shared" si="0"/>
        <v>32.352941176470587</v>
      </c>
      <c r="E11" s="95">
        <f>'[10]5'!F11</f>
        <v>5</v>
      </c>
      <c r="F11" s="96">
        <f>[13]Шаблон!$AG16</f>
        <v>5</v>
      </c>
      <c r="G11" s="277">
        <f t="shared" si="1"/>
        <v>100</v>
      </c>
      <c r="H11" s="98"/>
      <c r="J11" s="100"/>
    </row>
    <row r="12" spans="1:14" ht="78.75" x14ac:dyDescent="0.2">
      <c r="A12" s="94" t="s">
        <v>75</v>
      </c>
      <c r="B12" s="95">
        <f>'[10]5'!C12</f>
        <v>173</v>
      </c>
      <c r="C12" s="96">
        <f>[13]Шаблон!$D17</f>
        <v>107</v>
      </c>
      <c r="D12" s="277">
        <f t="shared" si="0"/>
        <v>61.849710982658955</v>
      </c>
      <c r="E12" s="95">
        <f>'[10]5'!F12</f>
        <v>23</v>
      </c>
      <c r="F12" s="96">
        <f>[13]Шаблон!$AG17</f>
        <v>15</v>
      </c>
      <c r="G12" s="277">
        <f t="shared" si="1"/>
        <v>65.217391304347828</v>
      </c>
      <c r="H12" s="98"/>
      <c r="J12" s="100"/>
    </row>
    <row r="13" spans="1:14" ht="31.5" x14ac:dyDescent="0.2">
      <c r="A13" s="94" t="s">
        <v>76</v>
      </c>
      <c r="B13" s="95">
        <f>'[10]5'!C13</f>
        <v>31</v>
      </c>
      <c r="C13" s="96">
        <f>[13]Шаблон!$D18</f>
        <v>12</v>
      </c>
      <c r="D13" s="277">
        <f t="shared" si="0"/>
        <v>38.70967741935484</v>
      </c>
      <c r="E13" s="95">
        <f>'[10]5'!F13</f>
        <v>2</v>
      </c>
      <c r="F13" s="96">
        <f>[13]Шаблон!$AG18</f>
        <v>0</v>
      </c>
      <c r="G13" s="277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f>'[10]5'!C14</f>
        <v>2</v>
      </c>
      <c r="C14" s="96">
        <f>[13]Шаблон!$D19</f>
        <v>5</v>
      </c>
      <c r="D14" s="277">
        <f t="shared" si="0"/>
        <v>250</v>
      </c>
      <c r="E14" s="95">
        <f>'[10]5'!F14</f>
        <v>1</v>
      </c>
      <c r="F14" s="96">
        <f>[13]Шаблон!$AG19</f>
        <v>0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0</v>
      </c>
      <c r="C15" s="96">
        <f>[13]Шаблон!$D20</f>
        <v>0</v>
      </c>
      <c r="D15" s="277">
        <f t="shared" si="0"/>
        <v>0</v>
      </c>
      <c r="E15" s="95">
        <f>'[10]5'!F15</f>
        <v>0</v>
      </c>
      <c r="F15" s="96">
        <f>[13]Шаблон!$AG20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16</v>
      </c>
      <c r="C16" s="96">
        <f>[13]Шаблон!$D21</f>
        <v>17</v>
      </c>
      <c r="D16" s="277">
        <f t="shared" si="0"/>
        <v>106.25</v>
      </c>
      <c r="E16" s="95">
        <f>'[10]5'!F16</f>
        <v>6</v>
      </c>
      <c r="F16" s="96">
        <f>[13]Шаблон!$AG21</f>
        <v>1</v>
      </c>
      <c r="G16" s="277">
        <f t="shared" si="1"/>
        <v>16.666666666666664</v>
      </c>
      <c r="H16" s="98"/>
      <c r="J16" s="100"/>
    </row>
    <row r="17" spans="1:10" ht="47.25" x14ac:dyDescent="0.2">
      <c r="A17" s="94" t="s">
        <v>80</v>
      </c>
      <c r="B17" s="95">
        <f>'[10]5'!C17</f>
        <v>1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[13]Шаблон!$AG22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47</v>
      </c>
      <c r="C18" s="96">
        <f>[13]Шаблон!$D23</f>
        <v>22</v>
      </c>
      <c r="D18" s="277">
        <f t="shared" si="0"/>
        <v>46.808510638297875</v>
      </c>
      <c r="E18" s="95">
        <f>'[10]5'!F18</f>
        <v>4</v>
      </c>
      <c r="F18" s="96">
        <f>[13]Шаблон!$AG23</f>
        <v>8</v>
      </c>
      <c r="G18" s="277">
        <f t="shared" si="1"/>
        <v>200</v>
      </c>
      <c r="H18" s="98"/>
      <c r="J18" s="100"/>
    </row>
    <row r="19" spans="1:10" ht="31.5" x14ac:dyDescent="0.2">
      <c r="A19" s="94" t="s">
        <v>82</v>
      </c>
      <c r="B19" s="95">
        <f>'[10]5'!C19</f>
        <v>120</v>
      </c>
      <c r="C19" s="96">
        <f>[13]Шаблон!$D12</f>
        <v>5</v>
      </c>
      <c r="D19" s="277">
        <f t="shared" si="0"/>
        <v>4.1666666666666661</v>
      </c>
      <c r="E19" s="95">
        <f>'[10]5'!F19</f>
        <v>11</v>
      </c>
      <c r="F19" s="96">
        <f>[13]Шаблон!$AG12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3</v>
      </c>
      <c r="C20" s="96">
        <f>[13]Шаблон!$D24</f>
        <v>76</v>
      </c>
      <c r="D20" s="277">
        <f t="shared" si="0"/>
        <v>2533.333333333333</v>
      </c>
      <c r="E20" s="95">
        <f>'[10]5'!F20</f>
        <v>0</v>
      </c>
      <c r="F20" s="96">
        <f>[13]Шаблон!$AG24</f>
        <v>3</v>
      </c>
      <c r="G20" s="277">
        <f t="shared" si="1"/>
        <v>0</v>
      </c>
      <c r="H20" s="98"/>
      <c r="J20" s="100"/>
    </row>
    <row r="21" spans="1:10" ht="31.5" x14ac:dyDescent="0.2">
      <c r="A21" s="94" t="s">
        <v>84</v>
      </c>
      <c r="B21" s="95">
        <f>'[10]5'!C21</f>
        <v>140</v>
      </c>
      <c r="C21" s="96">
        <f>[13]Шаблон!$D13</f>
        <v>3</v>
      </c>
      <c r="D21" s="277">
        <f t="shared" si="0"/>
        <v>2.1428571428571428</v>
      </c>
      <c r="E21" s="95">
        <f>'[10]5'!F21</f>
        <v>32</v>
      </c>
      <c r="F21" s="96">
        <f>[13]Шаблон!$AG13</f>
        <v>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</v>
      </c>
      <c r="C22" s="96">
        <f>[13]Шаблон!$D25</f>
        <v>5</v>
      </c>
      <c r="D22" s="277">
        <f t="shared" si="0"/>
        <v>500</v>
      </c>
      <c r="E22" s="95">
        <f>'[10]5'!F22</f>
        <v>0</v>
      </c>
      <c r="F22" s="96">
        <f>[13]Шаблон!$AG25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17</v>
      </c>
      <c r="C23" s="96">
        <f>[13]Шаблон!$D26</f>
        <v>84</v>
      </c>
      <c r="D23" s="277">
        <f t="shared" si="0"/>
        <v>494.11764705882354</v>
      </c>
      <c r="E23" s="95">
        <f>'[10]5'!F23</f>
        <v>8</v>
      </c>
      <c r="F23" s="96">
        <f>[13]Шаблон!$AG26</f>
        <v>18</v>
      </c>
      <c r="G23" s="277">
        <f t="shared" si="1"/>
        <v>225</v>
      </c>
      <c r="H23" s="98"/>
      <c r="J23" s="103"/>
    </row>
    <row r="24" spans="1:10" ht="31.5" x14ac:dyDescent="0.2">
      <c r="A24" s="94" t="s">
        <v>87</v>
      </c>
      <c r="B24" s="95">
        <f>'[10]5'!C24</f>
        <v>57</v>
      </c>
      <c r="C24" s="96">
        <f>[13]Шаблон!$D27</f>
        <v>1</v>
      </c>
      <c r="D24" s="277">
        <f t="shared" si="0"/>
        <v>1.7543859649122806</v>
      </c>
      <c r="E24" s="95">
        <f>'[10]5'!F24</f>
        <v>22</v>
      </c>
      <c r="F24" s="96">
        <f>[13]Шаблон!$AG27</f>
        <v>0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93</v>
      </c>
      <c r="C25" s="96">
        <f>[13]Шаблон!$D28</f>
        <v>11</v>
      </c>
      <c r="D25" s="277">
        <f t="shared" si="0"/>
        <v>11.827956989247312</v>
      </c>
      <c r="E25" s="95">
        <f>'[10]5'!F25</f>
        <v>39</v>
      </c>
      <c r="F25" s="96">
        <f>[13]Шаблон!$AG28</f>
        <v>0</v>
      </c>
      <c r="G25" s="277">
        <f t="shared" si="1"/>
        <v>0</v>
      </c>
    </row>
    <row r="26" spans="1:10" ht="31.5" x14ac:dyDescent="0.2">
      <c r="A26" s="94" t="s">
        <v>89</v>
      </c>
      <c r="B26" s="95">
        <f>'[10]5'!C26</f>
        <v>3</v>
      </c>
      <c r="C26" s="96">
        <f>[13]Шаблон!$D29</f>
        <v>26</v>
      </c>
      <c r="D26" s="277">
        <f t="shared" si="0"/>
        <v>866.66666666666663</v>
      </c>
      <c r="E26" s="95">
        <f>'[10]5'!F26</f>
        <v>1</v>
      </c>
      <c r="F26" s="96">
        <f>[13]Шаблон!$AG29</f>
        <v>9</v>
      </c>
      <c r="G26" s="277">
        <f t="shared" si="1"/>
        <v>900</v>
      </c>
    </row>
    <row r="27" spans="1:10" ht="18.600000000000001" customHeight="1" x14ac:dyDescent="0.2">
      <c r="A27" s="94" t="s">
        <v>90</v>
      </c>
      <c r="B27" s="95">
        <f>'[10]5'!C27</f>
        <v>9</v>
      </c>
      <c r="C27" s="96">
        <f>[13]Шаблон!$D30</f>
        <v>50</v>
      </c>
      <c r="D27" s="277">
        <f t="shared" si="0"/>
        <v>555.55555555555554</v>
      </c>
      <c r="E27" s="95">
        <f>'[10]5'!F27</f>
        <v>1</v>
      </c>
      <c r="F27" s="96">
        <f>[13]Шаблон!$AG30</f>
        <v>5</v>
      </c>
      <c r="G27" s="277">
        <f t="shared" si="1"/>
        <v>500</v>
      </c>
    </row>
    <row r="28" spans="1:10" ht="18.600000000000001" customHeight="1" x14ac:dyDescent="0.2">
      <c r="A28" s="94" t="s">
        <v>91</v>
      </c>
      <c r="B28" s="95">
        <f>'[10]5'!C28</f>
        <v>21</v>
      </c>
      <c r="C28" s="96">
        <f>[13]Шаблон!$D31</f>
        <v>1</v>
      </c>
      <c r="D28" s="277">
        <f t="shared" si="0"/>
        <v>4.7619047619047619</v>
      </c>
      <c r="E28" s="95">
        <f>'[10]5'!F28</f>
        <v>3</v>
      </c>
      <c r="F28" s="96">
        <f>[13]Шаблон!$AG31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13</v>
      </c>
      <c r="C29" s="96">
        <f>[13]Шаблон!$D34</f>
        <v>17</v>
      </c>
      <c r="D29" s="277">
        <f t="shared" si="0"/>
        <v>130.76923076923077</v>
      </c>
      <c r="E29" s="95">
        <f>'[10]5'!F29</f>
        <v>6</v>
      </c>
      <c r="F29" s="96">
        <f>[13]Шаблон!$AG34</f>
        <v>3</v>
      </c>
      <c r="G29" s="277">
        <f t="shared" si="1"/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2" t="s">
        <v>284</v>
      </c>
      <c r="B1" s="412"/>
      <c r="C1" s="412"/>
      <c r="D1" s="412"/>
      <c r="E1" s="412"/>
      <c r="F1" s="412"/>
      <c r="G1" s="412"/>
    </row>
    <row r="2" spans="1:21" s="82" customFormat="1" ht="19.5" customHeight="1" x14ac:dyDescent="0.35">
      <c r="A2" s="413" t="s">
        <v>53</v>
      </c>
      <c r="B2" s="413"/>
      <c r="C2" s="413"/>
      <c r="D2" s="413"/>
      <c r="E2" s="413"/>
      <c r="F2" s="413"/>
      <c r="G2" s="413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532</v>
      </c>
      <c r="C4" s="190" t="s">
        <v>533</v>
      </c>
      <c r="D4" s="142" t="s">
        <v>66</v>
      </c>
      <c r="E4" s="193" t="s">
        <v>534</v>
      </c>
      <c r="F4" s="193" t="s">
        <v>535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8029</v>
      </c>
      <c r="C5" s="197">
        <f>SUM(C7:C25)</f>
        <v>4123</v>
      </c>
      <c r="D5" s="188">
        <f>ROUND(C5/B5*100,1)</f>
        <v>51.4</v>
      </c>
      <c r="E5" s="197">
        <f>SUM(E7:E25)</f>
        <v>1069</v>
      </c>
      <c r="F5" s="197">
        <f>SUM(F7:F25)</f>
        <v>431</v>
      </c>
      <c r="G5" s="188">
        <f>ROUND(F5/E5*100,1)</f>
        <v>40.299999999999997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551</v>
      </c>
      <c r="C7" s="118">
        <f>[14]Дані!$D10</f>
        <v>226</v>
      </c>
      <c r="D7" s="277">
        <f>IF(B7=0,0,C7/B7)*100</f>
        <v>41.016333938294011</v>
      </c>
      <c r="E7" s="118">
        <f>'[10]6'!F7</f>
        <v>85</v>
      </c>
      <c r="F7" s="118">
        <f>[14]Дані!$AG10</f>
        <v>22</v>
      </c>
      <c r="G7" s="277">
        <f>IF(E7=0,0,F7/E7)*100</f>
        <v>25.882352941176475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684</v>
      </c>
      <c r="C8" s="118">
        <f>[14]Дані!$D11</f>
        <v>341</v>
      </c>
      <c r="D8" s="277">
        <f t="shared" ref="D8:D15" si="0">IF(B8=0,0,C8/B8)*100</f>
        <v>49.853801169590646</v>
      </c>
      <c r="E8" s="118">
        <f>'[10]6'!F8</f>
        <v>119</v>
      </c>
      <c r="F8" s="118">
        <f>[14]Дані!$AG11</f>
        <v>61</v>
      </c>
      <c r="G8" s="277">
        <f t="shared" ref="G8:G15" si="1">IF(E8=0,0,F8/E8)*100</f>
        <v>51.260504201680668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631</v>
      </c>
      <c r="C9" s="118">
        <f>[14]Дані!$D12</f>
        <v>358</v>
      </c>
      <c r="D9" s="277">
        <f t="shared" si="0"/>
        <v>56.735340729001585</v>
      </c>
      <c r="E9" s="118">
        <f>'[10]6'!F9</f>
        <v>83</v>
      </c>
      <c r="F9" s="118">
        <f>[14]Дані!$AG12</f>
        <v>46</v>
      </c>
      <c r="G9" s="277">
        <f t="shared" si="1"/>
        <v>55.421686746987952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270</v>
      </c>
      <c r="C10" s="118">
        <f>[14]Дані!$D13</f>
        <v>132</v>
      </c>
      <c r="D10" s="277">
        <f t="shared" si="0"/>
        <v>48.888888888888886</v>
      </c>
      <c r="E10" s="118">
        <f>'[10]6'!F10</f>
        <v>32</v>
      </c>
      <c r="F10" s="118">
        <f>[14]Дані!$AG13</f>
        <v>5</v>
      </c>
      <c r="G10" s="277">
        <f t="shared" si="1"/>
        <v>15.625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1257</v>
      </c>
      <c r="C11" s="118">
        <f>[14]Дані!$D14</f>
        <v>577</v>
      </c>
      <c r="D11" s="277">
        <f t="shared" si="0"/>
        <v>45.902943516308667</v>
      </c>
      <c r="E11" s="118">
        <f>'[10]6'!F11</f>
        <v>145</v>
      </c>
      <c r="F11" s="118">
        <f>[14]Дані!$AG14</f>
        <v>57</v>
      </c>
      <c r="G11" s="277">
        <f t="shared" si="1"/>
        <v>39.310344827586206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276</v>
      </c>
      <c r="C12" s="118">
        <f>[14]Дані!$D15</f>
        <v>154</v>
      </c>
      <c r="D12" s="277">
        <f t="shared" si="0"/>
        <v>55.797101449275367</v>
      </c>
      <c r="E12" s="118">
        <f>'[10]6'!F12</f>
        <v>19</v>
      </c>
      <c r="F12" s="118">
        <f>[14]Дані!$AG15</f>
        <v>14</v>
      </c>
      <c r="G12" s="277">
        <f t="shared" si="1"/>
        <v>73.68421052631578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1148</v>
      </c>
      <c r="C13" s="118">
        <f>[14]Дані!$D16</f>
        <v>659</v>
      </c>
      <c r="D13" s="277">
        <f t="shared" si="0"/>
        <v>57.404181184668992</v>
      </c>
      <c r="E13" s="118">
        <f>'[10]6'!F13</f>
        <v>239</v>
      </c>
      <c r="F13" s="118">
        <f>[14]Дані!$AG16</f>
        <v>85</v>
      </c>
      <c r="G13" s="277">
        <f t="shared" si="1"/>
        <v>35.564853556485353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1967</v>
      </c>
      <c r="C14" s="118">
        <f>[14]Дані!$D17</f>
        <v>1091</v>
      </c>
      <c r="D14" s="277">
        <f t="shared" si="0"/>
        <v>55.465175394001022</v>
      </c>
      <c r="E14" s="118">
        <f>'[10]6'!F14</f>
        <v>201</v>
      </c>
      <c r="F14" s="118">
        <f>[14]Дані!$AG17</f>
        <v>89</v>
      </c>
      <c r="G14" s="277">
        <f t="shared" si="1"/>
        <v>44.278606965174127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1245</v>
      </c>
      <c r="C15" s="118">
        <f>[14]Дані!$D18</f>
        <v>585</v>
      </c>
      <c r="D15" s="277">
        <f t="shared" si="0"/>
        <v>46.987951807228917</v>
      </c>
      <c r="E15" s="118">
        <f>'[10]6'!F15</f>
        <v>146</v>
      </c>
      <c r="F15" s="118">
        <f>[14]Дані!$AG18</f>
        <v>52</v>
      </c>
      <c r="G15" s="277">
        <f t="shared" si="1"/>
        <v>35.61643835616438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108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235</v>
      </c>
    </row>
    <row r="4" spans="1:8" s="155" customFormat="1" ht="35.450000000000003" customHeight="1" x14ac:dyDescent="0.25">
      <c r="A4" s="416"/>
      <c r="B4" s="419" t="s">
        <v>110</v>
      </c>
      <c r="C4" s="420" t="s">
        <v>533</v>
      </c>
      <c r="D4" s="420"/>
      <c r="E4" s="420"/>
      <c r="F4" s="421" t="s">
        <v>536</v>
      </c>
      <c r="G4" s="421"/>
      <c r="H4" s="421"/>
    </row>
    <row r="5" spans="1:8" ht="15.6" customHeight="1" x14ac:dyDescent="0.25">
      <c r="A5" s="417"/>
      <c r="B5" s="419"/>
      <c r="C5" s="414" t="s">
        <v>16</v>
      </c>
      <c r="D5" s="414" t="s">
        <v>111</v>
      </c>
      <c r="E5" s="414" t="s">
        <v>112</v>
      </c>
      <c r="F5" s="414" t="s">
        <v>113</v>
      </c>
      <c r="G5" s="414" t="s">
        <v>114</v>
      </c>
      <c r="H5" s="414" t="s">
        <v>112</v>
      </c>
    </row>
    <row r="6" spans="1:8" ht="51.6" customHeight="1" x14ac:dyDescent="0.25">
      <c r="A6" s="418"/>
      <c r="B6" s="419"/>
      <c r="C6" s="414"/>
      <c r="D6" s="414"/>
      <c r="E6" s="414"/>
      <c r="F6" s="414"/>
      <c r="G6" s="414"/>
      <c r="H6" s="414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329</v>
      </c>
      <c r="D8" s="182">
        <v>670</v>
      </c>
      <c r="E8" s="198">
        <v>-341</v>
      </c>
      <c r="F8" s="182">
        <v>20</v>
      </c>
      <c r="G8" s="182">
        <v>313</v>
      </c>
      <c r="H8" s="198">
        <v>-293</v>
      </c>
    </row>
    <row r="9" spans="1:8" ht="25.5" customHeight="1" x14ac:dyDescent="0.25">
      <c r="A9" s="156">
        <v>2</v>
      </c>
      <c r="B9" s="157" t="s">
        <v>117</v>
      </c>
      <c r="C9" s="182">
        <v>300</v>
      </c>
      <c r="D9" s="182">
        <v>827</v>
      </c>
      <c r="E9" s="198">
        <v>-527</v>
      </c>
      <c r="F9" s="182">
        <v>31</v>
      </c>
      <c r="G9" s="182">
        <v>445</v>
      </c>
      <c r="H9" s="198">
        <v>-414</v>
      </c>
    </row>
    <row r="10" spans="1:8" ht="47.25" x14ac:dyDescent="0.25">
      <c r="A10" s="156">
        <v>3</v>
      </c>
      <c r="B10" s="157" t="s">
        <v>222</v>
      </c>
      <c r="C10" s="182">
        <v>262</v>
      </c>
      <c r="D10" s="182">
        <v>367</v>
      </c>
      <c r="E10" s="198">
        <v>-105</v>
      </c>
      <c r="F10" s="182">
        <v>20</v>
      </c>
      <c r="G10" s="182">
        <v>104</v>
      </c>
      <c r="H10" s="198">
        <v>-84</v>
      </c>
    </row>
    <row r="11" spans="1:8" s="160" customFormat="1" x14ac:dyDescent="0.25">
      <c r="A11" s="156">
        <v>4</v>
      </c>
      <c r="B11" s="157" t="s">
        <v>128</v>
      </c>
      <c r="C11" s="182">
        <v>180</v>
      </c>
      <c r="D11" s="182">
        <v>264</v>
      </c>
      <c r="E11" s="198">
        <v>-84</v>
      </c>
      <c r="F11" s="182">
        <v>11</v>
      </c>
      <c r="G11" s="182">
        <v>60</v>
      </c>
      <c r="H11" s="198">
        <v>-49</v>
      </c>
    </row>
    <row r="12" spans="1:8" s="160" customFormat="1" x14ac:dyDescent="0.25">
      <c r="A12" s="156">
        <v>5</v>
      </c>
      <c r="B12" s="157" t="s">
        <v>118</v>
      </c>
      <c r="C12" s="182">
        <v>178</v>
      </c>
      <c r="D12" s="182">
        <v>1090</v>
      </c>
      <c r="E12" s="198">
        <v>-912</v>
      </c>
      <c r="F12" s="182">
        <v>20</v>
      </c>
      <c r="G12" s="182">
        <v>753</v>
      </c>
      <c r="H12" s="198">
        <v>-733</v>
      </c>
    </row>
    <row r="13" spans="1:8" s="160" customFormat="1" x14ac:dyDescent="0.25">
      <c r="A13" s="156">
        <v>6</v>
      </c>
      <c r="B13" s="157" t="s">
        <v>123</v>
      </c>
      <c r="C13" s="182">
        <v>132</v>
      </c>
      <c r="D13" s="182">
        <v>418</v>
      </c>
      <c r="E13" s="198">
        <v>-286</v>
      </c>
      <c r="F13" s="182">
        <v>18</v>
      </c>
      <c r="G13" s="182">
        <v>240</v>
      </c>
      <c r="H13" s="198">
        <v>-222</v>
      </c>
    </row>
    <row r="14" spans="1:8" s="160" customFormat="1" ht="18.75" customHeight="1" x14ac:dyDescent="0.25">
      <c r="A14" s="156">
        <v>7</v>
      </c>
      <c r="B14" s="157" t="s">
        <v>120</v>
      </c>
      <c r="C14" s="182">
        <v>98</v>
      </c>
      <c r="D14" s="182">
        <v>424</v>
      </c>
      <c r="E14" s="198">
        <v>-326</v>
      </c>
      <c r="F14" s="182">
        <v>4</v>
      </c>
      <c r="G14" s="182">
        <v>276</v>
      </c>
      <c r="H14" s="198">
        <v>-272</v>
      </c>
    </row>
    <row r="15" spans="1:8" s="160" customFormat="1" ht="15" customHeight="1" x14ac:dyDescent="0.25">
      <c r="A15" s="156">
        <v>8</v>
      </c>
      <c r="B15" s="157" t="s">
        <v>126</v>
      </c>
      <c r="C15" s="182">
        <v>78</v>
      </c>
      <c r="D15" s="182">
        <v>457</v>
      </c>
      <c r="E15" s="198">
        <v>-379</v>
      </c>
      <c r="F15" s="182">
        <v>6</v>
      </c>
      <c r="G15" s="182">
        <v>246</v>
      </c>
      <c r="H15" s="198">
        <v>-240</v>
      </c>
    </row>
    <row r="16" spans="1:8" s="160" customFormat="1" ht="19.5" customHeight="1" x14ac:dyDescent="0.25">
      <c r="A16" s="156">
        <v>9</v>
      </c>
      <c r="B16" s="157" t="s">
        <v>127</v>
      </c>
      <c r="C16" s="182">
        <v>62</v>
      </c>
      <c r="D16" s="182">
        <v>95</v>
      </c>
      <c r="E16" s="198">
        <v>-33</v>
      </c>
      <c r="F16" s="182">
        <v>16</v>
      </c>
      <c r="G16" s="182">
        <v>63</v>
      </c>
      <c r="H16" s="198">
        <v>-47</v>
      </c>
    </row>
    <row r="17" spans="1:8" s="160" customFormat="1" ht="20.25" customHeight="1" x14ac:dyDescent="0.25">
      <c r="A17" s="156">
        <v>10</v>
      </c>
      <c r="B17" s="157" t="s">
        <v>131</v>
      </c>
      <c r="C17" s="182">
        <v>61</v>
      </c>
      <c r="D17" s="182">
        <v>133</v>
      </c>
      <c r="E17" s="198">
        <v>-72</v>
      </c>
      <c r="F17" s="182">
        <v>5</v>
      </c>
      <c r="G17" s="182">
        <v>71</v>
      </c>
      <c r="H17" s="198">
        <v>-66</v>
      </c>
    </row>
    <row r="18" spans="1:8" s="160" customFormat="1" ht="30" customHeight="1" x14ac:dyDescent="0.25">
      <c r="A18" s="156">
        <v>11</v>
      </c>
      <c r="B18" s="157" t="s">
        <v>139</v>
      </c>
      <c r="C18" s="182">
        <v>57</v>
      </c>
      <c r="D18" s="182">
        <v>48</v>
      </c>
      <c r="E18" s="198">
        <v>9</v>
      </c>
      <c r="F18" s="182">
        <v>12</v>
      </c>
      <c r="G18" s="182">
        <v>29</v>
      </c>
      <c r="H18" s="198">
        <v>-17</v>
      </c>
    </row>
    <row r="19" spans="1:8" s="160" customFormat="1" ht="32.25" customHeight="1" x14ac:dyDescent="0.25">
      <c r="A19" s="156">
        <v>12</v>
      </c>
      <c r="B19" s="157" t="s">
        <v>141</v>
      </c>
      <c r="C19" s="182">
        <v>48</v>
      </c>
      <c r="D19" s="182">
        <v>260</v>
      </c>
      <c r="E19" s="198">
        <v>-212</v>
      </c>
      <c r="F19" s="182">
        <v>8</v>
      </c>
      <c r="G19" s="182">
        <v>125</v>
      </c>
      <c r="H19" s="198">
        <v>-117</v>
      </c>
    </row>
    <row r="20" spans="1:8" s="160" customFormat="1" ht="22.5" customHeight="1" x14ac:dyDescent="0.25">
      <c r="A20" s="156">
        <v>13</v>
      </c>
      <c r="B20" s="157" t="s">
        <v>121</v>
      </c>
      <c r="C20" s="182">
        <v>48</v>
      </c>
      <c r="D20" s="182">
        <v>508</v>
      </c>
      <c r="E20" s="198">
        <v>-460</v>
      </c>
      <c r="F20" s="182">
        <v>0</v>
      </c>
      <c r="G20" s="182">
        <v>330</v>
      </c>
      <c r="H20" s="198">
        <v>-330</v>
      </c>
    </row>
    <row r="21" spans="1:8" s="160" customFormat="1" ht="17.25" customHeight="1" x14ac:dyDescent="0.25">
      <c r="A21" s="156">
        <v>14</v>
      </c>
      <c r="B21" s="157" t="s">
        <v>192</v>
      </c>
      <c r="C21" s="182">
        <v>41</v>
      </c>
      <c r="D21" s="182">
        <v>131</v>
      </c>
      <c r="E21" s="198">
        <v>-90</v>
      </c>
      <c r="F21" s="182">
        <v>10</v>
      </c>
      <c r="G21" s="182">
        <v>54</v>
      </c>
      <c r="H21" s="198">
        <v>-44</v>
      </c>
    </row>
    <row r="22" spans="1:8" s="160" customFormat="1" ht="23.25" customHeight="1" x14ac:dyDescent="0.25">
      <c r="A22" s="156">
        <v>15</v>
      </c>
      <c r="B22" s="157" t="s">
        <v>125</v>
      </c>
      <c r="C22" s="182">
        <v>39</v>
      </c>
      <c r="D22" s="182">
        <v>505</v>
      </c>
      <c r="E22" s="198">
        <v>-466</v>
      </c>
      <c r="F22" s="182">
        <v>4</v>
      </c>
      <c r="G22" s="182">
        <v>330</v>
      </c>
      <c r="H22" s="198">
        <v>-326</v>
      </c>
    </row>
    <row r="23" spans="1:8" s="160" customFormat="1" ht="16.5" customHeight="1" x14ac:dyDescent="0.25">
      <c r="A23" s="156">
        <v>16</v>
      </c>
      <c r="B23" s="157" t="s">
        <v>124</v>
      </c>
      <c r="C23" s="182">
        <v>38</v>
      </c>
      <c r="D23" s="182">
        <v>243</v>
      </c>
      <c r="E23" s="198">
        <v>-205</v>
      </c>
      <c r="F23" s="182">
        <v>2</v>
      </c>
      <c r="G23" s="182">
        <v>153</v>
      </c>
      <c r="H23" s="198">
        <v>-151</v>
      </c>
    </row>
    <row r="24" spans="1:8" s="160" customFormat="1" ht="17.25" customHeight="1" x14ac:dyDescent="0.25">
      <c r="A24" s="156">
        <v>17</v>
      </c>
      <c r="B24" s="157" t="s">
        <v>157</v>
      </c>
      <c r="C24" s="182">
        <v>36</v>
      </c>
      <c r="D24" s="182">
        <v>116</v>
      </c>
      <c r="E24" s="198">
        <v>-80</v>
      </c>
      <c r="F24" s="182">
        <v>1</v>
      </c>
      <c r="G24" s="182">
        <v>76</v>
      </c>
      <c r="H24" s="198">
        <v>-75</v>
      </c>
    </row>
    <row r="25" spans="1:8" s="160" customFormat="1" ht="18.75" customHeight="1" x14ac:dyDescent="0.25">
      <c r="A25" s="156">
        <v>18</v>
      </c>
      <c r="B25" s="157" t="s">
        <v>138</v>
      </c>
      <c r="C25" s="182">
        <v>35</v>
      </c>
      <c r="D25" s="182">
        <v>56</v>
      </c>
      <c r="E25" s="198">
        <v>-21</v>
      </c>
      <c r="F25" s="182">
        <v>3</v>
      </c>
      <c r="G25" s="182">
        <v>23</v>
      </c>
      <c r="H25" s="198">
        <v>-20</v>
      </c>
    </row>
    <row r="26" spans="1:8" s="160" customFormat="1" ht="19.5" customHeight="1" x14ac:dyDescent="0.25">
      <c r="A26" s="156">
        <v>19</v>
      </c>
      <c r="B26" s="157" t="s">
        <v>129</v>
      </c>
      <c r="C26" s="182">
        <v>33</v>
      </c>
      <c r="D26" s="182">
        <v>122</v>
      </c>
      <c r="E26" s="198">
        <v>-89</v>
      </c>
      <c r="F26" s="182">
        <v>2</v>
      </c>
      <c r="G26" s="182">
        <v>80</v>
      </c>
      <c r="H26" s="198">
        <v>-78</v>
      </c>
    </row>
    <row r="27" spans="1:8" s="160" customFormat="1" x14ac:dyDescent="0.25">
      <c r="A27" s="156">
        <v>20</v>
      </c>
      <c r="B27" s="157" t="s">
        <v>133</v>
      </c>
      <c r="C27" s="182">
        <v>31</v>
      </c>
      <c r="D27" s="182">
        <v>258</v>
      </c>
      <c r="E27" s="198">
        <v>-227</v>
      </c>
      <c r="F27" s="182">
        <v>4</v>
      </c>
      <c r="G27" s="182">
        <v>154</v>
      </c>
      <c r="H27" s="198">
        <v>-150</v>
      </c>
    </row>
    <row r="28" spans="1:8" s="160" customFormat="1" ht="17.25" customHeight="1" x14ac:dyDescent="0.25">
      <c r="A28" s="156">
        <v>21</v>
      </c>
      <c r="B28" s="157" t="s">
        <v>165</v>
      </c>
      <c r="C28" s="182">
        <v>27</v>
      </c>
      <c r="D28" s="182">
        <v>142</v>
      </c>
      <c r="E28" s="198">
        <v>-115</v>
      </c>
      <c r="F28" s="182">
        <v>4</v>
      </c>
      <c r="G28" s="182">
        <v>63</v>
      </c>
      <c r="H28" s="198">
        <v>-59</v>
      </c>
    </row>
    <row r="29" spans="1:8" s="160" customFormat="1" ht="39.75" customHeight="1" x14ac:dyDescent="0.25">
      <c r="A29" s="156">
        <v>22</v>
      </c>
      <c r="B29" s="157" t="s">
        <v>546</v>
      </c>
      <c r="C29" s="182">
        <v>26</v>
      </c>
      <c r="D29" s="182">
        <v>230</v>
      </c>
      <c r="E29" s="198">
        <v>-204</v>
      </c>
      <c r="F29" s="182">
        <v>5</v>
      </c>
      <c r="G29" s="182">
        <v>149</v>
      </c>
      <c r="H29" s="198">
        <v>-144</v>
      </c>
    </row>
    <row r="30" spans="1:8" s="160" customFormat="1" ht="34.5" customHeight="1" x14ac:dyDescent="0.25">
      <c r="A30" s="156">
        <v>23</v>
      </c>
      <c r="B30" s="157" t="s">
        <v>288</v>
      </c>
      <c r="C30" s="182">
        <v>26</v>
      </c>
      <c r="D30" s="182">
        <v>14</v>
      </c>
      <c r="E30" s="198">
        <v>12</v>
      </c>
      <c r="F30" s="182">
        <v>4</v>
      </c>
      <c r="G30" s="182">
        <v>8</v>
      </c>
      <c r="H30" s="198">
        <v>-4</v>
      </c>
    </row>
    <row r="31" spans="1:8" s="160" customFormat="1" ht="18" customHeight="1" x14ac:dyDescent="0.25">
      <c r="A31" s="156">
        <v>24</v>
      </c>
      <c r="B31" s="157" t="s">
        <v>201</v>
      </c>
      <c r="C31" s="182">
        <v>25</v>
      </c>
      <c r="D31" s="182">
        <v>93</v>
      </c>
      <c r="E31" s="198">
        <v>-68</v>
      </c>
      <c r="F31" s="182">
        <v>4</v>
      </c>
      <c r="G31" s="182">
        <v>42</v>
      </c>
      <c r="H31" s="198">
        <v>-38</v>
      </c>
    </row>
    <row r="32" spans="1:8" s="160" customFormat="1" ht="26.25" customHeight="1" x14ac:dyDescent="0.25">
      <c r="A32" s="156">
        <v>25</v>
      </c>
      <c r="B32" s="157" t="s">
        <v>130</v>
      </c>
      <c r="C32" s="182">
        <v>24</v>
      </c>
      <c r="D32" s="182">
        <v>136</v>
      </c>
      <c r="E32" s="198">
        <v>-112</v>
      </c>
      <c r="F32" s="182">
        <v>4</v>
      </c>
      <c r="G32" s="182">
        <v>74</v>
      </c>
      <c r="H32" s="198">
        <v>-70</v>
      </c>
    </row>
    <row r="33" spans="1:8" s="160" customFormat="1" ht="19.5" customHeight="1" x14ac:dyDescent="0.25">
      <c r="A33" s="156">
        <v>26</v>
      </c>
      <c r="B33" s="157" t="s">
        <v>162</v>
      </c>
      <c r="C33" s="182">
        <v>24</v>
      </c>
      <c r="D33" s="182">
        <v>174</v>
      </c>
      <c r="E33" s="198">
        <v>-150</v>
      </c>
      <c r="F33" s="182">
        <v>1</v>
      </c>
      <c r="G33" s="182">
        <v>130</v>
      </c>
      <c r="H33" s="198">
        <v>-129</v>
      </c>
    </row>
    <row r="34" spans="1:8" s="160" customFormat="1" ht="27.75" customHeight="1" x14ac:dyDescent="0.25">
      <c r="A34" s="156">
        <v>27</v>
      </c>
      <c r="B34" s="157" t="s">
        <v>196</v>
      </c>
      <c r="C34" s="182">
        <v>24</v>
      </c>
      <c r="D34" s="182">
        <v>42</v>
      </c>
      <c r="E34" s="198">
        <v>-18</v>
      </c>
      <c r="F34" s="182">
        <v>0</v>
      </c>
      <c r="G34" s="182">
        <v>18</v>
      </c>
      <c r="H34" s="198">
        <v>-18</v>
      </c>
    </row>
    <row r="35" spans="1:8" s="160" customFormat="1" ht="15.75" customHeight="1" x14ac:dyDescent="0.25">
      <c r="A35" s="156">
        <v>28</v>
      </c>
      <c r="B35" s="157" t="s">
        <v>132</v>
      </c>
      <c r="C35" s="182">
        <v>24</v>
      </c>
      <c r="D35" s="182">
        <v>208</v>
      </c>
      <c r="E35" s="198">
        <v>-184</v>
      </c>
      <c r="F35" s="182">
        <v>2</v>
      </c>
      <c r="G35" s="182">
        <v>132</v>
      </c>
      <c r="H35" s="198">
        <v>-130</v>
      </c>
    </row>
    <row r="36" spans="1:8" s="160" customFormat="1" ht="49.5" customHeight="1" x14ac:dyDescent="0.25">
      <c r="A36" s="156">
        <v>29</v>
      </c>
      <c r="B36" s="157" t="s">
        <v>135</v>
      </c>
      <c r="C36" s="182">
        <v>23</v>
      </c>
      <c r="D36" s="182">
        <v>51</v>
      </c>
      <c r="E36" s="198">
        <v>-28</v>
      </c>
      <c r="F36" s="182">
        <v>1</v>
      </c>
      <c r="G36" s="182">
        <v>30</v>
      </c>
      <c r="H36" s="198">
        <v>-29</v>
      </c>
    </row>
    <row r="37" spans="1:8" s="160" customFormat="1" ht="31.5" x14ac:dyDescent="0.25">
      <c r="A37" s="156">
        <v>30</v>
      </c>
      <c r="B37" s="157" t="s">
        <v>154</v>
      </c>
      <c r="C37" s="182">
        <v>23</v>
      </c>
      <c r="D37" s="182">
        <v>41</v>
      </c>
      <c r="E37" s="198">
        <v>-18</v>
      </c>
      <c r="F37" s="182">
        <v>2</v>
      </c>
      <c r="G37" s="182">
        <v>30</v>
      </c>
      <c r="H37" s="198">
        <v>-28</v>
      </c>
    </row>
    <row r="38" spans="1:8" s="160" customFormat="1" ht="31.5" customHeight="1" x14ac:dyDescent="0.25">
      <c r="A38" s="156">
        <v>31</v>
      </c>
      <c r="B38" s="161" t="s">
        <v>205</v>
      </c>
      <c r="C38" s="182">
        <v>22</v>
      </c>
      <c r="D38" s="182">
        <v>58</v>
      </c>
      <c r="E38" s="198">
        <v>-36</v>
      </c>
      <c r="F38" s="182">
        <v>3</v>
      </c>
      <c r="G38" s="182">
        <v>41</v>
      </c>
      <c r="H38" s="198">
        <v>-38</v>
      </c>
    </row>
    <row r="39" spans="1:8" s="160" customFormat="1" ht="18" customHeight="1" x14ac:dyDescent="0.25">
      <c r="A39" s="156">
        <v>32</v>
      </c>
      <c r="B39" s="157" t="s">
        <v>210</v>
      </c>
      <c r="C39" s="182">
        <v>22</v>
      </c>
      <c r="D39" s="182">
        <v>20</v>
      </c>
      <c r="E39" s="198">
        <v>2</v>
      </c>
      <c r="F39" s="182">
        <v>4</v>
      </c>
      <c r="G39" s="182">
        <v>10</v>
      </c>
      <c r="H39" s="198">
        <v>-6</v>
      </c>
    </row>
    <row r="40" spans="1:8" s="160" customFormat="1" ht="31.5" x14ac:dyDescent="0.25">
      <c r="A40" s="156">
        <v>33</v>
      </c>
      <c r="B40" s="157" t="s">
        <v>220</v>
      </c>
      <c r="C40" s="182">
        <v>21</v>
      </c>
      <c r="D40" s="182">
        <v>100</v>
      </c>
      <c r="E40" s="198">
        <v>-79</v>
      </c>
      <c r="F40" s="182">
        <v>3</v>
      </c>
      <c r="G40" s="182">
        <v>60</v>
      </c>
      <c r="H40" s="198">
        <v>-57</v>
      </c>
    </row>
    <row r="41" spans="1:8" s="160" customFormat="1" ht="32.25" customHeight="1" x14ac:dyDescent="0.25">
      <c r="A41" s="156">
        <v>34</v>
      </c>
      <c r="B41" s="157" t="s">
        <v>155</v>
      </c>
      <c r="C41" s="182">
        <v>21</v>
      </c>
      <c r="D41" s="182">
        <v>19</v>
      </c>
      <c r="E41" s="198">
        <v>2</v>
      </c>
      <c r="F41" s="182">
        <v>3</v>
      </c>
      <c r="G41" s="182">
        <v>10</v>
      </c>
      <c r="H41" s="198">
        <v>-7</v>
      </c>
    </row>
    <row r="42" spans="1:8" s="160" customFormat="1" x14ac:dyDescent="0.25">
      <c r="A42" s="156">
        <v>35</v>
      </c>
      <c r="B42" s="157" t="s">
        <v>207</v>
      </c>
      <c r="C42" s="182">
        <v>20</v>
      </c>
      <c r="D42" s="182">
        <v>32</v>
      </c>
      <c r="E42" s="198">
        <v>-12</v>
      </c>
      <c r="F42" s="182">
        <v>2</v>
      </c>
      <c r="G42" s="182">
        <v>22</v>
      </c>
      <c r="H42" s="198">
        <v>-20</v>
      </c>
    </row>
    <row r="43" spans="1:8" s="160" customFormat="1" x14ac:dyDescent="0.25">
      <c r="A43" s="156">
        <v>36</v>
      </c>
      <c r="B43" s="157" t="s">
        <v>137</v>
      </c>
      <c r="C43" s="182">
        <v>20</v>
      </c>
      <c r="D43" s="182">
        <v>100</v>
      </c>
      <c r="E43" s="198">
        <v>-80</v>
      </c>
      <c r="F43" s="182">
        <v>2</v>
      </c>
      <c r="G43" s="182">
        <v>69</v>
      </c>
      <c r="H43" s="198">
        <v>-67</v>
      </c>
    </row>
    <row r="44" spans="1:8" ht="16.5" customHeight="1" x14ac:dyDescent="0.25">
      <c r="A44" s="156">
        <v>37</v>
      </c>
      <c r="B44" s="162" t="s">
        <v>158</v>
      </c>
      <c r="C44" s="163">
        <v>18</v>
      </c>
      <c r="D44" s="163">
        <v>91</v>
      </c>
      <c r="E44" s="198">
        <v>-73</v>
      </c>
      <c r="F44" s="163">
        <v>1</v>
      </c>
      <c r="G44" s="163">
        <v>54</v>
      </c>
      <c r="H44" s="198">
        <v>-53</v>
      </c>
    </row>
    <row r="45" spans="1:8" x14ac:dyDescent="0.25">
      <c r="A45" s="156">
        <v>38</v>
      </c>
      <c r="B45" s="164" t="s">
        <v>151</v>
      </c>
      <c r="C45" s="163">
        <v>18</v>
      </c>
      <c r="D45" s="163">
        <v>22</v>
      </c>
      <c r="E45" s="198">
        <v>-4</v>
      </c>
      <c r="F45" s="163">
        <v>1</v>
      </c>
      <c r="G45" s="163">
        <v>16</v>
      </c>
      <c r="H45" s="198">
        <v>-15</v>
      </c>
    </row>
    <row r="46" spans="1:8" x14ac:dyDescent="0.25">
      <c r="A46" s="156">
        <v>39</v>
      </c>
      <c r="B46" s="157" t="s">
        <v>159</v>
      </c>
      <c r="C46" s="163">
        <v>18</v>
      </c>
      <c r="D46" s="163">
        <v>33</v>
      </c>
      <c r="E46" s="198">
        <v>-15</v>
      </c>
      <c r="F46" s="163">
        <v>0</v>
      </c>
      <c r="G46" s="163">
        <v>26</v>
      </c>
      <c r="H46" s="198">
        <v>-26</v>
      </c>
    </row>
    <row r="47" spans="1:8" x14ac:dyDescent="0.25">
      <c r="A47" s="156">
        <v>40</v>
      </c>
      <c r="B47" s="157" t="s">
        <v>143</v>
      </c>
      <c r="C47" s="163">
        <v>18</v>
      </c>
      <c r="D47" s="163">
        <v>149</v>
      </c>
      <c r="E47" s="198">
        <v>-131</v>
      </c>
      <c r="F47" s="163">
        <v>1</v>
      </c>
      <c r="G47" s="163">
        <v>105</v>
      </c>
      <c r="H47" s="198">
        <v>-104</v>
      </c>
    </row>
    <row r="48" spans="1:8" x14ac:dyDescent="0.25">
      <c r="A48" s="156">
        <v>41</v>
      </c>
      <c r="B48" s="157" t="s">
        <v>161</v>
      </c>
      <c r="C48" s="163">
        <v>17</v>
      </c>
      <c r="D48" s="163">
        <v>40</v>
      </c>
      <c r="E48" s="198">
        <v>-23</v>
      </c>
      <c r="F48" s="163">
        <v>5</v>
      </c>
      <c r="G48" s="163">
        <v>17</v>
      </c>
      <c r="H48" s="198">
        <v>-12</v>
      </c>
    </row>
    <row r="49" spans="1:8" x14ac:dyDescent="0.25">
      <c r="A49" s="156">
        <v>42</v>
      </c>
      <c r="B49" s="157" t="s">
        <v>122</v>
      </c>
      <c r="C49" s="163">
        <v>17</v>
      </c>
      <c r="D49" s="163">
        <v>533</v>
      </c>
      <c r="E49" s="198">
        <v>-516</v>
      </c>
      <c r="F49" s="163">
        <v>0</v>
      </c>
      <c r="G49" s="163">
        <v>470</v>
      </c>
      <c r="H49" s="198">
        <v>-470</v>
      </c>
    </row>
    <row r="50" spans="1:8" x14ac:dyDescent="0.25">
      <c r="A50" s="156">
        <v>43</v>
      </c>
      <c r="B50" s="165" t="s">
        <v>136</v>
      </c>
      <c r="C50" s="163">
        <v>17</v>
      </c>
      <c r="D50" s="163">
        <v>50</v>
      </c>
      <c r="E50" s="198">
        <v>-33</v>
      </c>
      <c r="F50" s="163">
        <v>1</v>
      </c>
      <c r="G50" s="163">
        <v>31</v>
      </c>
      <c r="H50" s="198">
        <v>-30</v>
      </c>
    </row>
    <row r="51" spans="1:8" ht="15.75" customHeight="1" x14ac:dyDescent="0.25">
      <c r="A51" s="156">
        <v>44</v>
      </c>
      <c r="B51" s="165" t="s">
        <v>142</v>
      </c>
      <c r="C51" s="163">
        <v>16</v>
      </c>
      <c r="D51" s="163">
        <v>149</v>
      </c>
      <c r="E51" s="198">
        <v>-133</v>
      </c>
      <c r="F51" s="163">
        <v>1</v>
      </c>
      <c r="G51" s="163">
        <v>101</v>
      </c>
      <c r="H51" s="198">
        <v>-100</v>
      </c>
    </row>
    <row r="52" spans="1:8" x14ac:dyDescent="0.25">
      <c r="A52" s="156">
        <v>45</v>
      </c>
      <c r="B52" s="165" t="s">
        <v>177</v>
      </c>
      <c r="C52" s="163">
        <v>16</v>
      </c>
      <c r="D52" s="163">
        <v>22</v>
      </c>
      <c r="E52" s="198">
        <v>-6</v>
      </c>
      <c r="F52" s="163">
        <v>2</v>
      </c>
      <c r="G52" s="163">
        <v>8</v>
      </c>
      <c r="H52" s="198">
        <v>-6</v>
      </c>
    </row>
    <row r="53" spans="1:8" ht="31.5" x14ac:dyDescent="0.25">
      <c r="A53" s="156">
        <v>46</v>
      </c>
      <c r="B53" s="165" t="s">
        <v>297</v>
      </c>
      <c r="C53" s="163">
        <v>16</v>
      </c>
      <c r="D53" s="163">
        <v>59</v>
      </c>
      <c r="E53" s="198">
        <v>-43</v>
      </c>
      <c r="F53" s="163">
        <v>0</v>
      </c>
      <c r="G53" s="163">
        <v>32</v>
      </c>
      <c r="H53" s="198">
        <v>-32</v>
      </c>
    </row>
    <row r="54" spans="1:8" x14ac:dyDescent="0.25">
      <c r="A54" s="156">
        <v>47</v>
      </c>
      <c r="B54" s="165" t="s">
        <v>211</v>
      </c>
      <c r="C54" s="163">
        <v>15</v>
      </c>
      <c r="D54" s="163">
        <v>36</v>
      </c>
      <c r="E54" s="198">
        <v>-21</v>
      </c>
      <c r="F54" s="163">
        <v>0</v>
      </c>
      <c r="G54" s="163">
        <v>23</v>
      </c>
      <c r="H54" s="198">
        <v>-23</v>
      </c>
    </row>
    <row r="55" spans="1:8" x14ac:dyDescent="0.25">
      <c r="A55" s="156">
        <v>48</v>
      </c>
      <c r="B55" s="165" t="s">
        <v>175</v>
      </c>
      <c r="C55" s="163">
        <v>14</v>
      </c>
      <c r="D55" s="163">
        <v>29</v>
      </c>
      <c r="E55" s="198">
        <v>-15</v>
      </c>
      <c r="F55" s="163">
        <v>4</v>
      </c>
      <c r="G55" s="163">
        <v>19</v>
      </c>
      <c r="H55" s="198">
        <v>-15</v>
      </c>
    </row>
    <row r="56" spans="1:8" ht="15.75" customHeight="1" x14ac:dyDescent="0.25">
      <c r="A56" s="156">
        <v>49</v>
      </c>
      <c r="B56" s="165" t="s">
        <v>134</v>
      </c>
      <c r="C56" s="163">
        <v>14</v>
      </c>
      <c r="D56" s="163">
        <v>125</v>
      </c>
      <c r="E56" s="198">
        <v>-111</v>
      </c>
      <c r="F56" s="163">
        <v>0</v>
      </c>
      <c r="G56" s="163">
        <v>88</v>
      </c>
      <c r="H56" s="198">
        <v>-88</v>
      </c>
    </row>
    <row r="57" spans="1:8" ht="17.25" customHeight="1" x14ac:dyDescent="0.25">
      <c r="A57" s="156">
        <v>50</v>
      </c>
      <c r="B57" s="164" t="s">
        <v>296</v>
      </c>
      <c r="C57" s="163">
        <v>14</v>
      </c>
      <c r="D57" s="163">
        <v>34</v>
      </c>
      <c r="E57" s="198">
        <v>-20</v>
      </c>
      <c r="F57" s="163">
        <v>0</v>
      </c>
      <c r="G57" s="163">
        <v>21</v>
      </c>
      <c r="H57" s="198">
        <v>-21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A159" sqref="A159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2" t="s">
        <v>108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235</v>
      </c>
    </row>
    <row r="4" spans="1:13" s="155" customFormat="1" ht="35.450000000000003" customHeight="1" x14ac:dyDescent="0.25">
      <c r="A4" s="419" t="s">
        <v>110</v>
      </c>
      <c r="B4" s="424" t="s">
        <v>533</v>
      </c>
      <c r="C4" s="425"/>
      <c r="D4" s="426"/>
      <c r="E4" s="427" t="s">
        <v>536</v>
      </c>
      <c r="F4" s="427"/>
      <c r="G4" s="427"/>
    </row>
    <row r="5" spans="1:13" s="154" customFormat="1" ht="18.600000000000001" customHeight="1" x14ac:dyDescent="0.25">
      <c r="A5" s="419"/>
      <c r="B5" s="414" t="s">
        <v>16</v>
      </c>
      <c r="C5" s="414" t="s">
        <v>111</v>
      </c>
      <c r="D5" s="414" t="s">
        <v>112</v>
      </c>
      <c r="E5" s="414" t="s">
        <v>113</v>
      </c>
      <c r="F5" s="414" t="s">
        <v>114</v>
      </c>
      <c r="G5" s="414" t="s">
        <v>112</v>
      </c>
    </row>
    <row r="6" spans="1:13" s="154" customFormat="1" ht="52.15" customHeight="1" x14ac:dyDescent="0.25">
      <c r="A6" s="419"/>
      <c r="B6" s="414"/>
      <c r="C6" s="414"/>
      <c r="D6" s="414"/>
      <c r="E6" s="414"/>
      <c r="F6" s="414"/>
      <c r="G6" s="41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6.5" customHeight="1" x14ac:dyDescent="0.2">
      <c r="A9" s="174" t="s">
        <v>165</v>
      </c>
      <c r="B9" s="182">
        <v>27</v>
      </c>
      <c r="C9" s="182">
        <v>142</v>
      </c>
      <c r="D9" s="158">
        <v>-115</v>
      </c>
      <c r="E9" s="159">
        <v>4</v>
      </c>
      <c r="F9" s="182">
        <v>63</v>
      </c>
      <c r="G9" s="158">
        <v>-59</v>
      </c>
      <c r="M9" s="173"/>
    </row>
    <row r="10" spans="1:13" ht="16.5" customHeight="1" x14ac:dyDescent="0.2">
      <c r="A10" s="175" t="s">
        <v>142</v>
      </c>
      <c r="B10" s="182">
        <v>16</v>
      </c>
      <c r="C10" s="182">
        <v>149</v>
      </c>
      <c r="D10" s="158">
        <v>-133</v>
      </c>
      <c r="E10" s="159">
        <v>1</v>
      </c>
      <c r="F10" s="182">
        <v>101</v>
      </c>
      <c r="G10" s="158">
        <v>-100</v>
      </c>
    </row>
    <row r="11" spans="1:13" ht="16.5" customHeight="1" x14ac:dyDescent="0.2">
      <c r="A11" s="175" t="s">
        <v>388</v>
      </c>
      <c r="B11" s="182">
        <v>12</v>
      </c>
      <c r="C11" s="182">
        <v>41</v>
      </c>
      <c r="D11" s="158">
        <v>-29</v>
      </c>
      <c r="E11" s="159">
        <v>0</v>
      </c>
      <c r="F11" s="182">
        <v>23</v>
      </c>
      <c r="G11" s="158">
        <v>-23</v>
      </c>
    </row>
    <row r="12" spans="1:13" ht="16.5" customHeight="1" x14ac:dyDescent="0.2">
      <c r="A12" s="175" t="s">
        <v>169</v>
      </c>
      <c r="B12" s="182">
        <v>10</v>
      </c>
      <c r="C12" s="182">
        <v>59</v>
      </c>
      <c r="D12" s="158">
        <v>-49</v>
      </c>
      <c r="E12" s="159">
        <v>0</v>
      </c>
      <c r="F12" s="182">
        <v>25</v>
      </c>
      <c r="G12" s="158">
        <v>-25</v>
      </c>
    </row>
    <row r="13" spans="1:13" ht="20.25" customHeight="1" x14ac:dyDescent="0.2">
      <c r="A13" s="175" t="s">
        <v>171</v>
      </c>
      <c r="B13" s="182">
        <v>10</v>
      </c>
      <c r="C13" s="182">
        <v>26</v>
      </c>
      <c r="D13" s="158">
        <v>-16</v>
      </c>
      <c r="E13" s="159">
        <v>2</v>
      </c>
      <c r="F13" s="182">
        <v>13</v>
      </c>
      <c r="G13" s="158">
        <v>-11</v>
      </c>
    </row>
    <row r="14" spans="1:13" ht="20.25" customHeight="1" x14ac:dyDescent="0.2">
      <c r="A14" s="175" t="s">
        <v>168</v>
      </c>
      <c r="B14" s="182">
        <v>10</v>
      </c>
      <c r="C14" s="182">
        <v>57</v>
      </c>
      <c r="D14" s="158">
        <v>-47</v>
      </c>
      <c r="E14" s="159">
        <v>1</v>
      </c>
      <c r="F14" s="182">
        <v>28</v>
      </c>
      <c r="G14" s="158">
        <v>-27</v>
      </c>
    </row>
    <row r="15" spans="1:13" ht="16.5" customHeight="1" x14ac:dyDescent="0.2">
      <c r="A15" s="175" t="s">
        <v>166</v>
      </c>
      <c r="B15" s="182">
        <v>10</v>
      </c>
      <c r="C15" s="182">
        <v>45</v>
      </c>
      <c r="D15" s="158">
        <v>-35</v>
      </c>
      <c r="E15" s="159">
        <v>0</v>
      </c>
      <c r="F15" s="182">
        <v>31</v>
      </c>
      <c r="G15" s="158">
        <v>-31</v>
      </c>
    </row>
    <row r="16" spans="1:13" ht="16.5" customHeight="1" x14ac:dyDescent="0.2">
      <c r="A16" s="176" t="s">
        <v>217</v>
      </c>
      <c r="B16" s="182">
        <v>8</v>
      </c>
      <c r="C16" s="182">
        <v>92</v>
      </c>
      <c r="D16" s="158">
        <v>-84</v>
      </c>
      <c r="E16" s="159">
        <v>2</v>
      </c>
      <c r="F16" s="182">
        <v>39</v>
      </c>
      <c r="G16" s="158">
        <v>-37</v>
      </c>
    </row>
    <row r="17" spans="1:7" ht="17.25" customHeight="1" x14ac:dyDescent="0.2">
      <c r="A17" s="176" t="s">
        <v>167</v>
      </c>
      <c r="B17" s="182">
        <v>8</v>
      </c>
      <c r="C17" s="182">
        <v>32</v>
      </c>
      <c r="D17" s="158">
        <v>-24</v>
      </c>
      <c r="E17" s="159">
        <v>0</v>
      </c>
      <c r="F17" s="182">
        <v>23</v>
      </c>
      <c r="G17" s="158">
        <v>-23</v>
      </c>
    </row>
    <row r="18" spans="1:7" ht="16.5" customHeight="1" x14ac:dyDescent="0.2">
      <c r="A18" s="176" t="s">
        <v>431</v>
      </c>
      <c r="B18" s="182">
        <v>7</v>
      </c>
      <c r="C18" s="182">
        <v>36</v>
      </c>
      <c r="D18" s="158">
        <v>-29</v>
      </c>
      <c r="E18" s="159">
        <v>0</v>
      </c>
      <c r="F18" s="182">
        <v>10</v>
      </c>
      <c r="G18" s="158">
        <v>-10</v>
      </c>
    </row>
    <row r="19" spans="1:7" ht="21" customHeight="1" x14ac:dyDescent="0.2">
      <c r="A19" s="176" t="s">
        <v>438</v>
      </c>
      <c r="B19" s="182">
        <v>7</v>
      </c>
      <c r="C19" s="182">
        <v>17</v>
      </c>
      <c r="D19" s="158">
        <v>-10</v>
      </c>
      <c r="E19" s="159">
        <v>0</v>
      </c>
      <c r="F19" s="182">
        <v>14</v>
      </c>
      <c r="G19" s="158">
        <v>-14</v>
      </c>
    </row>
    <row r="20" spans="1:7" ht="15.75" x14ac:dyDescent="0.2">
      <c r="A20" s="174" t="s">
        <v>300</v>
      </c>
      <c r="B20" s="182">
        <v>7</v>
      </c>
      <c r="C20" s="216">
        <v>64</v>
      </c>
      <c r="D20" s="158">
        <v>-57</v>
      </c>
      <c r="E20" s="159">
        <v>0</v>
      </c>
      <c r="F20" s="182">
        <v>17</v>
      </c>
      <c r="G20" s="158">
        <v>-17</v>
      </c>
    </row>
    <row r="21" spans="1:7" ht="18.75" customHeight="1" x14ac:dyDescent="0.2">
      <c r="A21" s="175" t="s">
        <v>453</v>
      </c>
      <c r="B21" s="182">
        <v>6</v>
      </c>
      <c r="C21" s="182">
        <v>17</v>
      </c>
      <c r="D21" s="158">
        <v>-11</v>
      </c>
      <c r="E21" s="159">
        <v>0</v>
      </c>
      <c r="F21" s="182">
        <v>12</v>
      </c>
      <c r="G21" s="158">
        <v>-12</v>
      </c>
    </row>
    <row r="22" spans="1:7" ht="15.75" x14ac:dyDescent="0.2">
      <c r="A22" s="175" t="s">
        <v>172</v>
      </c>
      <c r="B22" s="182">
        <v>6</v>
      </c>
      <c r="C22" s="182">
        <v>67</v>
      </c>
      <c r="D22" s="158">
        <v>-61</v>
      </c>
      <c r="E22" s="159">
        <v>0</v>
      </c>
      <c r="F22" s="182">
        <v>33</v>
      </c>
      <c r="G22" s="158">
        <v>-33</v>
      </c>
    </row>
    <row r="23" spans="1:7" ht="33" customHeight="1" x14ac:dyDescent="0.2">
      <c r="A23" s="175" t="s">
        <v>170</v>
      </c>
      <c r="B23" s="182">
        <v>4</v>
      </c>
      <c r="C23" s="182">
        <v>84</v>
      </c>
      <c r="D23" s="158">
        <v>-80</v>
      </c>
      <c r="E23" s="159">
        <v>0</v>
      </c>
      <c r="F23" s="182">
        <v>48</v>
      </c>
      <c r="G23" s="158">
        <v>-48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48</v>
      </c>
      <c r="C25" s="182">
        <v>260</v>
      </c>
      <c r="D25" s="158">
        <v>-212</v>
      </c>
      <c r="E25" s="159">
        <v>8</v>
      </c>
      <c r="F25" s="182">
        <v>125</v>
      </c>
      <c r="G25" s="158">
        <v>-117</v>
      </c>
    </row>
    <row r="26" spans="1:7" ht="15.75" x14ac:dyDescent="0.2">
      <c r="A26" s="175" t="s">
        <v>158</v>
      </c>
      <c r="B26" s="182">
        <v>18</v>
      </c>
      <c r="C26" s="182">
        <v>91</v>
      </c>
      <c r="D26" s="158">
        <v>-73</v>
      </c>
      <c r="E26" s="159">
        <v>1</v>
      </c>
      <c r="F26" s="182">
        <v>54</v>
      </c>
      <c r="G26" s="158">
        <v>-53</v>
      </c>
    </row>
    <row r="27" spans="1:7" ht="15.75" x14ac:dyDescent="0.2">
      <c r="A27" s="175" t="s">
        <v>161</v>
      </c>
      <c r="B27" s="182">
        <v>17</v>
      </c>
      <c r="C27" s="182">
        <v>40</v>
      </c>
      <c r="D27" s="158">
        <v>-23</v>
      </c>
      <c r="E27" s="159">
        <v>5</v>
      </c>
      <c r="F27" s="182">
        <v>17</v>
      </c>
      <c r="G27" s="158">
        <v>-12</v>
      </c>
    </row>
    <row r="28" spans="1:7" ht="15.75" x14ac:dyDescent="0.2">
      <c r="A28" s="175" t="s">
        <v>177</v>
      </c>
      <c r="B28" s="182">
        <v>16</v>
      </c>
      <c r="C28" s="182">
        <v>22</v>
      </c>
      <c r="D28" s="158">
        <v>-6</v>
      </c>
      <c r="E28" s="159">
        <v>2</v>
      </c>
      <c r="F28" s="182">
        <v>8</v>
      </c>
      <c r="G28" s="158">
        <v>-6</v>
      </c>
    </row>
    <row r="29" spans="1:7" ht="15.75" x14ac:dyDescent="0.2">
      <c r="A29" s="175" t="s">
        <v>175</v>
      </c>
      <c r="B29" s="182">
        <v>14</v>
      </c>
      <c r="C29" s="182">
        <v>29</v>
      </c>
      <c r="D29" s="158">
        <v>-15</v>
      </c>
      <c r="E29" s="159">
        <v>4</v>
      </c>
      <c r="F29" s="182">
        <v>19</v>
      </c>
      <c r="G29" s="158">
        <v>-15</v>
      </c>
    </row>
    <row r="30" spans="1:7" ht="31.5" x14ac:dyDescent="0.2">
      <c r="A30" s="175" t="s">
        <v>134</v>
      </c>
      <c r="B30" s="182">
        <v>14</v>
      </c>
      <c r="C30" s="182">
        <v>125</v>
      </c>
      <c r="D30" s="158">
        <v>-111</v>
      </c>
      <c r="E30" s="159">
        <v>0</v>
      </c>
      <c r="F30" s="182">
        <v>88</v>
      </c>
      <c r="G30" s="158">
        <v>-88</v>
      </c>
    </row>
    <row r="31" spans="1:7" ht="31.5" x14ac:dyDescent="0.2">
      <c r="A31" s="175" t="s">
        <v>460</v>
      </c>
      <c r="B31" s="182">
        <v>13</v>
      </c>
      <c r="C31" s="182">
        <v>1</v>
      </c>
      <c r="D31" s="158">
        <v>12</v>
      </c>
      <c r="E31" s="159">
        <v>7</v>
      </c>
      <c r="F31" s="182">
        <v>1</v>
      </c>
      <c r="G31" s="158">
        <v>6</v>
      </c>
    </row>
    <row r="32" spans="1:7" ht="15.75" x14ac:dyDescent="0.2">
      <c r="A32" s="175" t="s">
        <v>461</v>
      </c>
      <c r="B32" s="182">
        <v>10</v>
      </c>
      <c r="C32" s="182">
        <v>10</v>
      </c>
      <c r="D32" s="158">
        <v>0</v>
      </c>
      <c r="E32" s="159">
        <v>4</v>
      </c>
      <c r="F32" s="182">
        <v>3</v>
      </c>
      <c r="G32" s="158">
        <v>1</v>
      </c>
    </row>
    <row r="33" spans="1:7" ht="15.75" x14ac:dyDescent="0.2">
      <c r="A33" s="175" t="s">
        <v>469</v>
      </c>
      <c r="B33" s="182">
        <v>8</v>
      </c>
      <c r="C33" s="182">
        <v>40</v>
      </c>
      <c r="D33" s="158">
        <v>-32</v>
      </c>
      <c r="E33" s="159">
        <v>0</v>
      </c>
      <c r="F33" s="182">
        <v>26</v>
      </c>
      <c r="G33" s="158">
        <v>-26</v>
      </c>
    </row>
    <row r="34" spans="1:7" ht="31.5" x14ac:dyDescent="0.2">
      <c r="A34" s="175" t="s">
        <v>468</v>
      </c>
      <c r="B34" s="182">
        <v>8</v>
      </c>
      <c r="C34" s="182">
        <v>42</v>
      </c>
      <c r="D34" s="158">
        <v>-34</v>
      </c>
      <c r="E34" s="159">
        <v>0</v>
      </c>
      <c r="F34" s="182">
        <v>34</v>
      </c>
      <c r="G34" s="158">
        <v>-34</v>
      </c>
    </row>
    <row r="35" spans="1:7" ht="31.5" x14ac:dyDescent="0.2">
      <c r="A35" s="175" t="s">
        <v>498</v>
      </c>
      <c r="B35" s="182">
        <v>8</v>
      </c>
      <c r="C35" s="182">
        <v>13</v>
      </c>
      <c r="D35" s="158">
        <v>-5</v>
      </c>
      <c r="E35" s="159">
        <v>2</v>
      </c>
      <c r="F35" s="182">
        <v>8</v>
      </c>
      <c r="G35" s="158">
        <v>-6</v>
      </c>
    </row>
    <row r="36" spans="1:7" ht="15.75" x14ac:dyDescent="0.2">
      <c r="A36" s="175" t="s">
        <v>289</v>
      </c>
      <c r="B36" s="182">
        <v>8</v>
      </c>
      <c r="C36" s="182">
        <v>14</v>
      </c>
      <c r="D36" s="158">
        <v>-6</v>
      </c>
      <c r="E36" s="159">
        <v>1</v>
      </c>
      <c r="F36" s="182">
        <v>9</v>
      </c>
      <c r="G36" s="158">
        <v>-8</v>
      </c>
    </row>
    <row r="37" spans="1:7" ht="19.5" customHeight="1" x14ac:dyDescent="0.2">
      <c r="A37" s="175" t="s">
        <v>174</v>
      </c>
      <c r="B37" s="182">
        <v>8</v>
      </c>
      <c r="C37" s="182">
        <v>30</v>
      </c>
      <c r="D37" s="158">
        <v>-22</v>
      </c>
      <c r="E37" s="159">
        <v>1</v>
      </c>
      <c r="F37" s="182">
        <v>15</v>
      </c>
      <c r="G37" s="158">
        <v>-14</v>
      </c>
    </row>
    <row r="38" spans="1:7" ht="15.75" x14ac:dyDescent="0.2">
      <c r="A38" s="175" t="s">
        <v>302</v>
      </c>
      <c r="B38" s="182">
        <v>8</v>
      </c>
      <c r="C38" s="182">
        <v>66</v>
      </c>
      <c r="D38" s="158">
        <v>-58</v>
      </c>
      <c r="E38" s="159">
        <v>0</v>
      </c>
      <c r="F38" s="182">
        <v>33</v>
      </c>
      <c r="G38" s="158">
        <v>-33</v>
      </c>
    </row>
    <row r="39" spans="1:7" ht="15.75" x14ac:dyDescent="0.2">
      <c r="A39" s="175" t="s">
        <v>456</v>
      </c>
      <c r="B39" s="182">
        <v>7</v>
      </c>
      <c r="C39" s="182">
        <v>15</v>
      </c>
      <c r="D39" s="158">
        <v>-8</v>
      </c>
      <c r="E39" s="159">
        <v>3</v>
      </c>
      <c r="F39" s="182">
        <v>8</v>
      </c>
      <c r="G39" s="158">
        <v>-5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7.45" customHeight="1" x14ac:dyDescent="0.2">
      <c r="A41" s="176" t="s">
        <v>123</v>
      </c>
      <c r="B41" s="182">
        <v>132</v>
      </c>
      <c r="C41" s="182">
        <v>418</v>
      </c>
      <c r="D41" s="158">
        <v>-286</v>
      </c>
      <c r="E41" s="159">
        <v>18</v>
      </c>
      <c r="F41" s="182">
        <v>240</v>
      </c>
      <c r="G41" s="158">
        <v>-222</v>
      </c>
    </row>
    <row r="42" spans="1:7" ht="17.45" customHeight="1" x14ac:dyDescent="0.2">
      <c r="A42" s="176" t="s">
        <v>133</v>
      </c>
      <c r="B42" s="182">
        <v>31</v>
      </c>
      <c r="C42" s="182">
        <v>258</v>
      </c>
      <c r="D42" s="158">
        <v>-227</v>
      </c>
      <c r="E42" s="159">
        <v>4</v>
      </c>
      <c r="F42" s="182">
        <v>154</v>
      </c>
      <c r="G42" s="158">
        <v>-150</v>
      </c>
    </row>
    <row r="43" spans="1:7" ht="17.45" customHeight="1" x14ac:dyDescent="0.2">
      <c r="A43" s="176" t="s">
        <v>130</v>
      </c>
      <c r="B43" s="182">
        <v>24</v>
      </c>
      <c r="C43" s="182">
        <v>136</v>
      </c>
      <c r="D43" s="158">
        <v>-112</v>
      </c>
      <c r="E43" s="159">
        <v>4</v>
      </c>
      <c r="F43" s="182">
        <v>74</v>
      </c>
      <c r="G43" s="158">
        <v>-70</v>
      </c>
    </row>
    <row r="44" spans="1:7" ht="17.45" customHeight="1" x14ac:dyDescent="0.2">
      <c r="A44" s="176" t="s">
        <v>180</v>
      </c>
      <c r="B44" s="182">
        <v>10</v>
      </c>
      <c r="C44" s="182">
        <v>14</v>
      </c>
      <c r="D44" s="158">
        <v>-4</v>
      </c>
      <c r="E44" s="159">
        <v>1</v>
      </c>
      <c r="F44" s="182">
        <v>6</v>
      </c>
      <c r="G44" s="158">
        <v>-5</v>
      </c>
    </row>
    <row r="45" spans="1:7" ht="17.45" customHeight="1" x14ac:dyDescent="0.2">
      <c r="A45" s="176" t="s">
        <v>179</v>
      </c>
      <c r="B45" s="182">
        <v>10</v>
      </c>
      <c r="C45" s="182">
        <v>26</v>
      </c>
      <c r="D45" s="158">
        <v>-16</v>
      </c>
      <c r="E45" s="159">
        <v>3</v>
      </c>
      <c r="F45" s="182">
        <v>12</v>
      </c>
      <c r="G45" s="158">
        <v>-9</v>
      </c>
    </row>
    <row r="46" spans="1:7" ht="17.45" customHeight="1" x14ac:dyDescent="0.2">
      <c r="A46" s="176" t="s">
        <v>147</v>
      </c>
      <c r="B46" s="182">
        <v>10</v>
      </c>
      <c r="C46" s="182">
        <v>85</v>
      </c>
      <c r="D46" s="158">
        <v>-75</v>
      </c>
      <c r="E46" s="159">
        <v>0</v>
      </c>
      <c r="F46" s="182">
        <v>60</v>
      </c>
      <c r="G46" s="158">
        <v>-60</v>
      </c>
    </row>
    <row r="47" spans="1:7" ht="17.25" customHeight="1" x14ac:dyDescent="0.2">
      <c r="A47" s="176" t="s">
        <v>182</v>
      </c>
      <c r="B47" s="182">
        <v>9</v>
      </c>
      <c r="C47" s="182">
        <v>39</v>
      </c>
      <c r="D47" s="158">
        <v>-30</v>
      </c>
      <c r="E47" s="159">
        <v>1</v>
      </c>
      <c r="F47" s="182">
        <v>20</v>
      </c>
      <c r="G47" s="158">
        <v>-19</v>
      </c>
    </row>
    <row r="48" spans="1:7" ht="15.75" customHeight="1" x14ac:dyDescent="0.2">
      <c r="A48" s="176" t="s">
        <v>470</v>
      </c>
      <c r="B48" s="182">
        <v>7</v>
      </c>
      <c r="C48" s="182">
        <v>10</v>
      </c>
      <c r="D48" s="158">
        <v>-3</v>
      </c>
      <c r="E48" s="159">
        <v>1</v>
      </c>
      <c r="F48" s="182">
        <v>4</v>
      </c>
      <c r="G48" s="158">
        <v>-3</v>
      </c>
    </row>
    <row r="49" spans="1:7" ht="18" customHeight="1" x14ac:dyDescent="0.2">
      <c r="A49" s="176" t="s">
        <v>462</v>
      </c>
      <c r="B49" s="182">
        <v>6</v>
      </c>
      <c r="C49" s="182">
        <v>2</v>
      </c>
      <c r="D49" s="158">
        <v>4</v>
      </c>
      <c r="E49" s="159">
        <v>0</v>
      </c>
      <c r="F49" s="182">
        <v>0</v>
      </c>
      <c r="G49" s="158">
        <v>0</v>
      </c>
    </row>
    <row r="50" spans="1:7" s="221" customFormat="1" ht="18" customHeight="1" x14ac:dyDescent="0.2">
      <c r="A50" s="217" t="s">
        <v>183</v>
      </c>
      <c r="B50" s="218">
        <v>6</v>
      </c>
      <c r="C50" s="218">
        <v>47</v>
      </c>
      <c r="D50" s="158">
        <v>-41</v>
      </c>
      <c r="E50" s="220">
        <v>0</v>
      </c>
      <c r="F50" s="218">
        <v>33</v>
      </c>
      <c r="G50" s="158">
        <v>-33</v>
      </c>
    </row>
    <row r="51" spans="1:7" ht="18.75" customHeight="1" x14ac:dyDescent="0.2">
      <c r="A51" s="176" t="s">
        <v>290</v>
      </c>
      <c r="B51" s="182">
        <v>6</v>
      </c>
      <c r="C51" s="182">
        <v>11</v>
      </c>
      <c r="D51" s="158">
        <v>-5</v>
      </c>
      <c r="E51" s="159">
        <v>0</v>
      </c>
      <c r="F51" s="182">
        <v>7</v>
      </c>
      <c r="G51" s="158">
        <v>-7</v>
      </c>
    </row>
    <row r="52" spans="1:7" ht="17.25" customHeight="1" x14ac:dyDescent="0.2">
      <c r="A52" s="176" t="s">
        <v>291</v>
      </c>
      <c r="B52" s="182">
        <v>5</v>
      </c>
      <c r="C52" s="182">
        <v>8</v>
      </c>
      <c r="D52" s="158">
        <v>-3</v>
      </c>
      <c r="E52" s="159">
        <v>1</v>
      </c>
      <c r="F52" s="182">
        <v>6</v>
      </c>
      <c r="G52" s="158">
        <v>-5</v>
      </c>
    </row>
    <row r="53" spans="1:7" ht="18.75" customHeight="1" x14ac:dyDescent="0.2">
      <c r="A53" s="176" t="s">
        <v>455</v>
      </c>
      <c r="B53" s="182">
        <v>5</v>
      </c>
      <c r="C53" s="182">
        <v>19</v>
      </c>
      <c r="D53" s="158">
        <v>-14</v>
      </c>
      <c r="E53" s="159">
        <v>2</v>
      </c>
      <c r="F53" s="182">
        <v>14</v>
      </c>
      <c r="G53" s="158">
        <v>-12</v>
      </c>
    </row>
    <row r="54" spans="1:7" ht="31.5" x14ac:dyDescent="0.2">
      <c r="A54" s="176" t="s">
        <v>503</v>
      </c>
      <c r="B54" s="182">
        <v>5</v>
      </c>
      <c r="C54" s="182">
        <v>3</v>
      </c>
      <c r="D54" s="158">
        <v>2</v>
      </c>
      <c r="E54" s="159">
        <v>0</v>
      </c>
      <c r="F54" s="182">
        <v>0</v>
      </c>
      <c r="G54" s="158">
        <v>0</v>
      </c>
    </row>
    <row r="55" spans="1:7" ht="31.5" customHeight="1" x14ac:dyDescent="0.2">
      <c r="A55" s="176" t="s">
        <v>549</v>
      </c>
      <c r="B55" s="182">
        <v>4</v>
      </c>
      <c r="C55" s="182">
        <v>0</v>
      </c>
      <c r="D55" s="158">
        <v>4</v>
      </c>
      <c r="E55" s="159">
        <v>0</v>
      </c>
      <c r="F55" s="182">
        <v>0</v>
      </c>
      <c r="G55" s="158">
        <v>0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7.45" customHeight="1" x14ac:dyDescent="0.2">
      <c r="A57" s="175" t="s">
        <v>162</v>
      </c>
      <c r="B57" s="182">
        <v>24</v>
      </c>
      <c r="C57" s="182">
        <v>174</v>
      </c>
      <c r="D57" s="158">
        <v>-150</v>
      </c>
      <c r="E57" s="159">
        <v>1</v>
      </c>
      <c r="F57" s="182">
        <v>130</v>
      </c>
      <c r="G57" s="158">
        <v>-129</v>
      </c>
    </row>
    <row r="58" spans="1:7" ht="30.75" customHeight="1" x14ac:dyDescent="0.2">
      <c r="A58" s="175" t="s">
        <v>396</v>
      </c>
      <c r="B58" s="182">
        <v>16</v>
      </c>
      <c r="C58" s="182">
        <v>59</v>
      </c>
      <c r="D58" s="158">
        <v>-43</v>
      </c>
      <c r="E58" s="159">
        <v>0</v>
      </c>
      <c r="F58" s="182">
        <v>32</v>
      </c>
      <c r="G58" s="158">
        <v>-32</v>
      </c>
    </row>
    <row r="59" spans="1:7" ht="21.75" customHeight="1" x14ac:dyDescent="0.2">
      <c r="A59" s="175" t="s">
        <v>140</v>
      </c>
      <c r="B59" s="182">
        <v>12</v>
      </c>
      <c r="C59" s="182">
        <v>115</v>
      </c>
      <c r="D59" s="158">
        <v>-103</v>
      </c>
      <c r="E59" s="159">
        <v>0</v>
      </c>
      <c r="F59" s="182">
        <v>72</v>
      </c>
      <c r="G59" s="158">
        <v>-72</v>
      </c>
    </row>
    <row r="60" spans="1:7" ht="18" customHeight="1" x14ac:dyDescent="0.2">
      <c r="A60" s="175" t="s">
        <v>148</v>
      </c>
      <c r="B60" s="177">
        <v>11</v>
      </c>
      <c r="C60" s="182">
        <v>101</v>
      </c>
      <c r="D60" s="158">
        <v>-90</v>
      </c>
      <c r="E60" s="159">
        <v>0</v>
      </c>
      <c r="F60" s="182">
        <v>68</v>
      </c>
      <c r="G60" s="158">
        <v>-68</v>
      </c>
    </row>
    <row r="61" spans="1:7" ht="17.45" customHeight="1" x14ac:dyDescent="0.2">
      <c r="A61" s="175" t="s">
        <v>188</v>
      </c>
      <c r="B61" s="182">
        <v>10</v>
      </c>
      <c r="C61" s="182">
        <v>85</v>
      </c>
      <c r="D61" s="158">
        <v>-75</v>
      </c>
      <c r="E61" s="159">
        <v>0</v>
      </c>
      <c r="F61" s="182">
        <v>52</v>
      </c>
      <c r="G61" s="158">
        <v>-52</v>
      </c>
    </row>
    <row r="62" spans="1:7" ht="19.5" customHeight="1" x14ac:dyDescent="0.2">
      <c r="A62" s="175" t="s">
        <v>189</v>
      </c>
      <c r="B62" s="182">
        <v>9</v>
      </c>
      <c r="C62" s="182">
        <v>28</v>
      </c>
      <c r="D62" s="158">
        <v>-19</v>
      </c>
      <c r="E62" s="159">
        <v>1</v>
      </c>
      <c r="F62" s="182">
        <v>13</v>
      </c>
      <c r="G62" s="158">
        <v>-12</v>
      </c>
    </row>
    <row r="63" spans="1:7" ht="15" customHeight="1" x14ac:dyDescent="0.2">
      <c r="A63" s="175" t="s">
        <v>186</v>
      </c>
      <c r="B63" s="182">
        <v>8</v>
      </c>
      <c r="C63" s="182">
        <v>73</v>
      </c>
      <c r="D63" s="158">
        <v>-65</v>
      </c>
      <c r="E63" s="159">
        <v>0</v>
      </c>
      <c r="F63" s="182">
        <v>50</v>
      </c>
      <c r="G63" s="158">
        <v>-50</v>
      </c>
    </row>
    <row r="64" spans="1:7" ht="18.75" customHeight="1" x14ac:dyDescent="0.2">
      <c r="A64" s="175" t="s">
        <v>187</v>
      </c>
      <c r="B64" s="182">
        <v>7</v>
      </c>
      <c r="C64" s="182">
        <v>64</v>
      </c>
      <c r="D64" s="158">
        <v>-57</v>
      </c>
      <c r="E64" s="159">
        <v>0</v>
      </c>
      <c r="F64" s="182">
        <v>39</v>
      </c>
      <c r="G64" s="158">
        <v>-39</v>
      </c>
    </row>
    <row r="65" spans="1:7" ht="15.75" x14ac:dyDescent="0.2">
      <c r="A65" s="175" t="s">
        <v>219</v>
      </c>
      <c r="B65" s="182">
        <v>7</v>
      </c>
      <c r="C65" s="182">
        <v>68</v>
      </c>
      <c r="D65" s="158">
        <v>-61</v>
      </c>
      <c r="E65" s="159">
        <v>1</v>
      </c>
      <c r="F65" s="182">
        <v>38</v>
      </c>
      <c r="G65" s="158">
        <v>-37</v>
      </c>
    </row>
    <row r="66" spans="1:7" ht="21.75" customHeight="1" x14ac:dyDescent="0.2">
      <c r="A66" s="175" t="s">
        <v>191</v>
      </c>
      <c r="B66" s="182">
        <v>4</v>
      </c>
      <c r="C66" s="182">
        <v>15</v>
      </c>
      <c r="D66" s="158">
        <v>-11</v>
      </c>
      <c r="E66" s="159">
        <v>0</v>
      </c>
      <c r="F66" s="182">
        <v>7</v>
      </c>
      <c r="G66" s="158">
        <v>-7</v>
      </c>
    </row>
    <row r="67" spans="1:7" ht="15.75" x14ac:dyDescent="0.2">
      <c r="A67" s="175" t="s">
        <v>550</v>
      </c>
      <c r="B67" s="182">
        <v>2</v>
      </c>
      <c r="C67" s="182">
        <v>5</v>
      </c>
      <c r="D67" s="158">
        <v>-3</v>
      </c>
      <c r="E67" s="159">
        <v>0</v>
      </c>
      <c r="F67" s="182">
        <v>2</v>
      </c>
      <c r="G67" s="158">
        <v>-2</v>
      </c>
    </row>
    <row r="68" spans="1:7" ht="20.25" customHeight="1" x14ac:dyDescent="0.2">
      <c r="A68" s="175" t="s">
        <v>463</v>
      </c>
      <c r="B68" s="182">
        <v>2</v>
      </c>
      <c r="C68" s="182">
        <v>9</v>
      </c>
      <c r="D68" s="158">
        <v>-7</v>
      </c>
      <c r="E68" s="159">
        <v>0</v>
      </c>
      <c r="F68" s="182">
        <v>6</v>
      </c>
      <c r="G68" s="158">
        <v>-6</v>
      </c>
    </row>
    <row r="69" spans="1:7" ht="28.5" customHeight="1" x14ac:dyDescent="0.2">
      <c r="A69" s="175" t="s">
        <v>551</v>
      </c>
      <c r="B69" s="182">
        <v>2</v>
      </c>
      <c r="C69" s="182">
        <v>1</v>
      </c>
      <c r="D69" s="158">
        <v>1</v>
      </c>
      <c r="E69" s="159">
        <v>0</v>
      </c>
      <c r="F69" s="182">
        <v>0</v>
      </c>
      <c r="G69" s="158">
        <v>0</v>
      </c>
    </row>
    <row r="70" spans="1:7" ht="31.5" customHeight="1" x14ac:dyDescent="0.2">
      <c r="A70" s="175" t="s">
        <v>501</v>
      </c>
      <c r="B70" s="182">
        <v>2</v>
      </c>
      <c r="C70" s="182">
        <v>10</v>
      </c>
      <c r="D70" s="158">
        <v>-8</v>
      </c>
      <c r="E70" s="159">
        <v>0</v>
      </c>
      <c r="F70" s="182">
        <v>7</v>
      </c>
      <c r="G70" s="158">
        <v>-7</v>
      </c>
    </row>
    <row r="71" spans="1:7" ht="15.75" x14ac:dyDescent="0.2">
      <c r="A71" s="175" t="s">
        <v>185</v>
      </c>
      <c r="B71" s="182">
        <v>2</v>
      </c>
      <c r="C71" s="182">
        <v>30</v>
      </c>
      <c r="D71" s="158">
        <v>-28</v>
      </c>
      <c r="E71" s="159">
        <v>0</v>
      </c>
      <c r="F71" s="182">
        <v>18</v>
      </c>
      <c r="G71" s="158">
        <v>-18</v>
      </c>
    </row>
    <row r="72" spans="1:7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7" ht="15.75" x14ac:dyDescent="0.2">
      <c r="A73" s="175" t="s">
        <v>118</v>
      </c>
      <c r="B73" s="182">
        <v>178</v>
      </c>
      <c r="C73" s="182">
        <v>1090</v>
      </c>
      <c r="D73" s="158">
        <v>-912</v>
      </c>
      <c r="E73" s="159">
        <v>20</v>
      </c>
      <c r="F73" s="182">
        <v>753</v>
      </c>
      <c r="G73" s="158">
        <v>-733</v>
      </c>
    </row>
    <row r="74" spans="1:7" ht="15.75" x14ac:dyDescent="0.2">
      <c r="A74" s="175" t="s">
        <v>120</v>
      </c>
      <c r="B74" s="182">
        <v>98</v>
      </c>
      <c r="C74" s="182">
        <v>424</v>
      </c>
      <c r="D74" s="158">
        <v>-326</v>
      </c>
      <c r="E74" s="159">
        <v>4</v>
      </c>
      <c r="F74" s="182">
        <v>276</v>
      </c>
      <c r="G74" s="158">
        <v>-272</v>
      </c>
    </row>
    <row r="75" spans="1:7" ht="24" customHeight="1" x14ac:dyDescent="0.2">
      <c r="A75" s="175" t="s">
        <v>126</v>
      </c>
      <c r="B75" s="182">
        <v>78</v>
      </c>
      <c r="C75" s="182">
        <v>457</v>
      </c>
      <c r="D75" s="158">
        <v>-379</v>
      </c>
      <c r="E75" s="159">
        <v>6</v>
      </c>
      <c r="F75" s="182">
        <v>246</v>
      </c>
      <c r="G75" s="158">
        <v>-240</v>
      </c>
    </row>
    <row r="76" spans="1:7" ht="15.75" customHeight="1" x14ac:dyDescent="0.2">
      <c r="A76" s="175" t="s">
        <v>192</v>
      </c>
      <c r="B76" s="182">
        <v>41</v>
      </c>
      <c r="C76" s="182">
        <v>131</v>
      </c>
      <c r="D76" s="158">
        <v>-90</v>
      </c>
      <c r="E76" s="159">
        <v>10</v>
      </c>
      <c r="F76" s="182">
        <v>54</v>
      </c>
      <c r="G76" s="158">
        <v>-44</v>
      </c>
    </row>
    <row r="77" spans="1:7" ht="15" customHeight="1" x14ac:dyDescent="0.2">
      <c r="A77" s="175" t="s">
        <v>125</v>
      </c>
      <c r="B77" s="182">
        <v>39</v>
      </c>
      <c r="C77" s="182">
        <v>505</v>
      </c>
      <c r="D77" s="158">
        <v>-466</v>
      </c>
      <c r="E77" s="159">
        <v>4</v>
      </c>
      <c r="F77" s="182">
        <v>330</v>
      </c>
      <c r="G77" s="158">
        <v>-326</v>
      </c>
    </row>
    <row r="78" spans="1:7" ht="24.75" customHeight="1" x14ac:dyDescent="0.2">
      <c r="A78" s="175" t="s">
        <v>124</v>
      </c>
      <c r="B78" s="182">
        <v>38</v>
      </c>
      <c r="C78" s="182">
        <v>243</v>
      </c>
      <c r="D78" s="158">
        <v>-205</v>
      </c>
      <c r="E78" s="159">
        <v>2</v>
      </c>
      <c r="F78" s="182">
        <v>153</v>
      </c>
      <c r="G78" s="158">
        <v>-151</v>
      </c>
    </row>
    <row r="79" spans="1:7" ht="37.5" customHeight="1" x14ac:dyDescent="0.2">
      <c r="A79" s="175" t="s">
        <v>552</v>
      </c>
      <c r="B79" s="182">
        <v>26</v>
      </c>
      <c r="C79" s="182">
        <v>230</v>
      </c>
      <c r="D79" s="158">
        <v>-204</v>
      </c>
      <c r="E79" s="159">
        <v>5</v>
      </c>
      <c r="F79" s="182">
        <v>149</v>
      </c>
      <c r="G79" s="158">
        <v>-144</v>
      </c>
    </row>
    <row r="80" spans="1:7" ht="15.75" x14ac:dyDescent="0.2">
      <c r="A80" s="175" t="s">
        <v>146</v>
      </c>
      <c r="B80" s="182">
        <v>8</v>
      </c>
      <c r="C80" s="182">
        <v>94</v>
      </c>
      <c r="D80" s="158">
        <v>-86</v>
      </c>
      <c r="E80" s="159">
        <v>0</v>
      </c>
      <c r="F80" s="182">
        <v>61</v>
      </c>
      <c r="G80" s="158">
        <v>-61</v>
      </c>
    </row>
    <row r="81" spans="1:7" ht="46.5" customHeight="1" x14ac:dyDescent="0.2">
      <c r="A81" s="175" t="s">
        <v>553</v>
      </c>
      <c r="B81" s="182">
        <v>8</v>
      </c>
      <c r="C81" s="182">
        <v>61</v>
      </c>
      <c r="D81" s="158">
        <v>-53</v>
      </c>
      <c r="E81" s="159">
        <v>1</v>
      </c>
      <c r="F81" s="182">
        <v>34</v>
      </c>
      <c r="G81" s="158">
        <v>-33</v>
      </c>
    </row>
    <row r="82" spans="1:7" ht="15.75" x14ac:dyDescent="0.2">
      <c r="A82" s="175" t="s">
        <v>464</v>
      </c>
      <c r="B82" s="182">
        <v>7</v>
      </c>
      <c r="C82" s="182">
        <v>6</v>
      </c>
      <c r="D82" s="158">
        <v>1</v>
      </c>
      <c r="E82" s="159">
        <v>1</v>
      </c>
      <c r="F82" s="182">
        <v>4</v>
      </c>
      <c r="G82" s="158">
        <v>-3</v>
      </c>
    </row>
    <row r="83" spans="1:7" ht="15.75" x14ac:dyDescent="0.2">
      <c r="A83" s="175" t="s">
        <v>144</v>
      </c>
      <c r="B83" s="182">
        <v>6</v>
      </c>
      <c r="C83" s="182">
        <v>35</v>
      </c>
      <c r="D83" s="158">
        <v>-29</v>
      </c>
      <c r="E83" s="159">
        <v>0</v>
      </c>
      <c r="F83" s="182">
        <v>27</v>
      </c>
      <c r="G83" s="158">
        <v>-27</v>
      </c>
    </row>
    <row r="84" spans="1:7" ht="17.25" customHeight="1" x14ac:dyDescent="0.2">
      <c r="A84" s="175" t="s">
        <v>153</v>
      </c>
      <c r="B84" s="182">
        <v>5</v>
      </c>
      <c r="C84" s="182">
        <v>49</v>
      </c>
      <c r="D84" s="158">
        <v>-44</v>
      </c>
      <c r="E84" s="159">
        <v>0</v>
      </c>
      <c r="F84" s="182">
        <v>32</v>
      </c>
      <c r="G84" s="158">
        <v>-32</v>
      </c>
    </row>
    <row r="85" spans="1:7" ht="16.5" customHeight="1" x14ac:dyDescent="0.2">
      <c r="A85" s="175" t="s">
        <v>473</v>
      </c>
      <c r="B85" s="182">
        <v>4</v>
      </c>
      <c r="C85" s="182">
        <v>15</v>
      </c>
      <c r="D85" s="158">
        <v>-11</v>
      </c>
      <c r="E85" s="159">
        <v>1</v>
      </c>
      <c r="F85" s="182">
        <v>11</v>
      </c>
      <c r="G85" s="158">
        <v>-10</v>
      </c>
    </row>
    <row r="86" spans="1:7" ht="20.25" customHeight="1" x14ac:dyDescent="0.2">
      <c r="A86" s="175" t="s">
        <v>547</v>
      </c>
      <c r="B86" s="182">
        <v>4</v>
      </c>
      <c r="C86" s="182">
        <v>9</v>
      </c>
      <c r="D86" s="158">
        <v>-5</v>
      </c>
      <c r="E86" s="159">
        <v>0</v>
      </c>
      <c r="F86" s="182">
        <v>6</v>
      </c>
      <c r="G86" s="158">
        <v>-6</v>
      </c>
    </row>
    <row r="87" spans="1:7" ht="18" customHeight="1" x14ac:dyDescent="0.2">
      <c r="A87" s="175" t="s">
        <v>471</v>
      </c>
      <c r="B87" s="182">
        <v>4</v>
      </c>
      <c r="C87" s="182">
        <v>9</v>
      </c>
      <c r="D87" s="158">
        <v>-5</v>
      </c>
      <c r="E87" s="159">
        <v>0</v>
      </c>
      <c r="F87" s="182">
        <v>5</v>
      </c>
      <c r="G87" s="158">
        <v>-5</v>
      </c>
    </row>
    <row r="88" spans="1:7" ht="38.450000000000003" customHeight="1" x14ac:dyDescent="0.2">
      <c r="A88" s="428" t="s">
        <v>195</v>
      </c>
      <c r="B88" s="429"/>
      <c r="C88" s="429"/>
      <c r="D88" s="429"/>
      <c r="E88" s="429"/>
      <c r="F88" s="429"/>
      <c r="G88" s="429"/>
    </row>
    <row r="89" spans="1:7" ht="26.25" customHeight="1" x14ac:dyDescent="0.2">
      <c r="A89" s="175" t="s">
        <v>201</v>
      </c>
      <c r="B89" s="182">
        <v>25</v>
      </c>
      <c r="C89" s="182">
        <v>93</v>
      </c>
      <c r="D89" s="158">
        <v>-68</v>
      </c>
      <c r="E89" s="159">
        <v>4</v>
      </c>
      <c r="F89" s="182">
        <v>42</v>
      </c>
      <c r="G89" s="158">
        <v>-38</v>
      </c>
    </row>
    <row r="90" spans="1:7" ht="31.5" x14ac:dyDescent="0.2">
      <c r="A90" s="175" t="s">
        <v>196</v>
      </c>
      <c r="B90" s="182">
        <v>24</v>
      </c>
      <c r="C90" s="182">
        <v>42</v>
      </c>
      <c r="D90" s="158">
        <v>-18</v>
      </c>
      <c r="E90" s="159">
        <v>0</v>
      </c>
      <c r="F90" s="182">
        <v>18</v>
      </c>
      <c r="G90" s="158">
        <v>-18</v>
      </c>
    </row>
    <row r="91" spans="1:7" ht="29.25" customHeight="1" x14ac:dyDescent="0.2">
      <c r="A91" s="175" t="s">
        <v>554</v>
      </c>
      <c r="B91" s="182">
        <v>23</v>
      </c>
      <c r="C91" s="182">
        <v>51</v>
      </c>
      <c r="D91" s="158">
        <v>-28</v>
      </c>
      <c r="E91" s="159">
        <v>1</v>
      </c>
      <c r="F91" s="182">
        <v>30</v>
      </c>
      <c r="G91" s="158">
        <v>-29</v>
      </c>
    </row>
    <row r="92" spans="1:7" ht="35.25" customHeight="1" x14ac:dyDescent="0.2">
      <c r="A92" s="175" t="s">
        <v>220</v>
      </c>
      <c r="B92" s="182">
        <v>21</v>
      </c>
      <c r="C92" s="216">
        <v>100</v>
      </c>
      <c r="D92" s="158">
        <v>-79</v>
      </c>
      <c r="E92" s="159">
        <v>3</v>
      </c>
      <c r="F92" s="182">
        <v>60</v>
      </c>
      <c r="G92" s="158">
        <v>-57</v>
      </c>
    </row>
    <row r="93" spans="1:7" ht="18" customHeight="1" x14ac:dyDescent="0.2">
      <c r="A93" s="175" t="s">
        <v>203</v>
      </c>
      <c r="B93" s="182">
        <v>12</v>
      </c>
      <c r="C93" s="182">
        <v>59</v>
      </c>
      <c r="D93" s="158">
        <v>-47</v>
      </c>
      <c r="E93" s="159">
        <v>3</v>
      </c>
      <c r="F93" s="182">
        <v>33</v>
      </c>
      <c r="G93" s="158">
        <v>-30</v>
      </c>
    </row>
    <row r="94" spans="1:7" ht="15.75" x14ac:dyDescent="0.2">
      <c r="A94" s="175" t="s">
        <v>294</v>
      </c>
      <c r="B94" s="182">
        <v>12</v>
      </c>
      <c r="C94" s="182">
        <v>24</v>
      </c>
      <c r="D94" s="158">
        <v>-12</v>
      </c>
      <c r="E94" s="159">
        <v>0</v>
      </c>
      <c r="F94" s="182">
        <v>12</v>
      </c>
      <c r="G94" s="158">
        <v>-12</v>
      </c>
    </row>
    <row r="95" spans="1:7" ht="15.75" x14ac:dyDescent="0.2">
      <c r="A95" s="175" t="s">
        <v>204</v>
      </c>
      <c r="B95" s="182">
        <v>7</v>
      </c>
      <c r="C95" s="182">
        <v>46</v>
      </c>
      <c r="D95" s="158">
        <v>-39</v>
      </c>
      <c r="E95" s="159">
        <v>0</v>
      </c>
      <c r="F95" s="182">
        <v>32</v>
      </c>
      <c r="G95" s="158">
        <v>-32</v>
      </c>
    </row>
    <row r="96" spans="1:7" ht="15.75" x14ac:dyDescent="0.2">
      <c r="A96" s="175" t="s">
        <v>293</v>
      </c>
      <c r="B96" s="182">
        <v>5</v>
      </c>
      <c r="C96" s="182">
        <v>7</v>
      </c>
      <c r="D96" s="158">
        <v>-2</v>
      </c>
      <c r="E96" s="159">
        <v>1</v>
      </c>
      <c r="F96" s="182">
        <v>3</v>
      </c>
      <c r="G96" s="158">
        <v>-2</v>
      </c>
    </row>
    <row r="97" spans="1:7" ht="31.5" x14ac:dyDescent="0.2">
      <c r="A97" s="175" t="s">
        <v>395</v>
      </c>
      <c r="B97" s="182">
        <v>3</v>
      </c>
      <c r="C97" s="216">
        <v>7</v>
      </c>
      <c r="D97" s="158">
        <v>-4</v>
      </c>
      <c r="E97" s="159">
        <v>0</v>
      </c>
      <c r="F97" s="182">
        <v>2</v>
      </c>
      <c r="G97" s="158">
        <v>-2</v>
      </c>
    </row>
    <row r="98" spans="1:7" ht="15.75" x14ac:dyDescent="0.2">
      <c r="A98" s="175" t="s">
        <v>295</v>
      </c>
      <c r="B98" s="182">
        <v>3</v>
      </c>
      <c r="C98" s="182">
        <v>11</v>
      </c>
      <c r="D98" s="158">
        <v>-8</v>
      </c>
      <c r="E98" s="159">
        <v>0</v>
      </c>
      <c r="F98" s="182">
        <v>7</v>
      </c>
      <c r="G98" s="158">
        <v>-7</v>
      </c>
    </row>
    <row r="99" spans="1:7" ht="31.5" x14ac:dyDescent="0.2">
      <c r="A99" s="175" t="s">
        <v>504</v>
      </c>
      <c r="B99" s="182">
        <v>3</v>
      </c>
      <c r="C99" s="182">
        <v>5</v>
      </c>
      <c r="D99" s="158">
        <v>-2</v>
      </c>
      <c r="E99" s="159">
        <v>0</v>
      </c>
      <c r="F99" s="182">
        <v>5</v>
      </c>
      <c r="G99" s="158">
        <v>-5</v>
      </c>
    </row>
    <row r="100" spans="1:7" ht="15.75" x14ac:dyDescent="0.2">
      <c r="A100" s="175" t="s">
        <v>202</v>
      </c>
      <c r="B100" s="182">
        <v>3</v>
      </c>
      <c r="C100" s="182">
        <v>11</v>
      </c>
      <c r="D100" s="158">
        <v>-8</v>
      </c>
      <c r="E100" s="159">
        <v>0</v>
      </c>
      <c r="F100" s="182">
        <v>5</v>
      </c>
      <c r="G100" s="158">
        <v>-5</v>
      </c>
    </row>
    <row r="101" spans="1:7" ht="15.75" x14ac:dyDescent="0.2">
      <c r="A101" s="175" t="s">
        <v>200</v>
      </c>
      <c r="B101" s="182">
        <v>3</v>
      </c>
      <c r="C101" s="182">
        <v>28</v>
      </c>
      <c r="D101" s="158">
        <v>-25</v>
      </c>
      <c r="E101" s="159">
        <v>0</v>
      </c>
      <c r="F101" s="182">
        <v>16</v>
      </c>
      <c r="G101" s="158">
        <v>-16</v>
      </c>
    </row>
    <row r="102" spans="1:7" ht="15.75" x14ac:dyDescent="0.2">
      <c r="A102" s="175" t="s">
        <v>198</v>
      </c>
      <c r="B102" s="182">
        <v>3</v>
      </c>
      <c r="C102" s="182">
        <v>31</v>
      </c>
      <c r="D102" s="158">
        <v>-28</v>
      </c>
      <c r="E102" s="159">
        <v>0</v>
      </c>
      <c r="F102" s="182">
        <v>21</v>
      </c>
      <c r="G102" s="158">
        <v>-21</v>
      </c>
    </row>
    <row r="103" spans="1:7" ht="15.75" x14ac:dyDescent="0.2">
      <c r="A103" s="175" t="s">
        <v>197</v>
      </c>
      <c r="B103" s="182">
        <v>2</v>
      </c>
      <c r="C103" s="182">
        <v>32</v>
      </c>
      <c r="D103" s="158">
        <v>-30</v>
      </c>
      <c r="E103" s="159">
        <v>1</v>
      </c>
      <c r="F103" s="182">
        <v>17</v>
      </c>
      <c r="G103" s="158">
        <v>-16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22.5" customHeight="1" x14ac:dyDescent="0.2">
      <c r="A105" s="175" t="s">
        <v>127</v>
      </c>
      <c r="B105" s="182">
        <v>62</v>
      </c>
      <c r="C105" s="182">
        <v>95</v>
      </c>
      <c r="D105" s="158">
        <v>-33</v>
      </c>
      <c r="E105" s="159">
        <v>16</v>
      </c>
      <c r="F105" s="182">
        <v>63</v>
      </c>
      <c r="G105" s="158">
        <v>-47</v>
      </c>
    </row>
    <row r="106" spans="1:7" ht="21.75" customHeight="1" x14ac:dyDescent="0.2">
      <c r="A106" s="175" t="s">
        <v>131</v>
      </c>
      <c r="B106" s="182">
        <v>61</v>
      </c>
      <c r="C106" s="182">
        <v>133</v>
      </c>
      <c r="D106" s="158">
        <v>-72</v>
      </c>
      <c r="E106" s="159">
        <v>5</v>
      </c>
      <c r="F106" s="182">
        <v>71</v>
      </c>
      <c r="G106" s="158">
        <v>-66</v>
      </c>
    </row>
    <row r="107" spans="1:7" ht="15.75" customHeight="1" x14ac:dyDescent="0.2">
      <c r="A107" s="174" t="s">
        <v>139</v>
      </c>
      <c r="B107" s="182">
        <v>57</v>
      </c>
      <c r="C107" s="182">
        <v>48</v>
      </c>
      <c r="D107" s="158">
        <v>9</v>
      </c>
      <c r="E107" s="159">
        <v>12</v>
      </c>
      <c r="F107" s="182">
        <v>29</v>
      </c>
      <c r="G107" s="158">
        <v>-17</v>
      </c>
    </row>
    <row r="108" spans="1:7" ht="15.75" x14ac:dyDescent="0.2">
      <c r="A108" s="175" t="s">
        <v>138</v>
      </c>
      <c r="B108" s="182">
        <v>35</v>
      </c>
      <c r="C108" s="182">
        <v>56</v>
      </c>
      <c r="D108" s="158">
        <v>-21</v>
      </c>
      <c r="E108" s="159">
        <v>3</v>
      </c>
      <c r="F108" s="182">
        <v>23</v>
      </c>
      <c r="G108" s="158">
        <v>-20</v>
      </c>
    </row>
    <row r="109" spans="1:7" ht="36.75" customHeight="1" x14ac:dyDescent="0.2">
      <c r="A109" s="175" t="s">
        <v>288</v>
      </c>
      <c r="B109" s="182">
        <v>26</v>
      </c>
      <c r="C109" s="182">
        <v>14</v>
      </c>
      <c r="D109" s="158">
        <v>12</v>
      </c>
      <c r="E109" s="159">
        <v>4</v>
      </c>
      <c r="F109" s="182">
        <v>8</v>
      </c>
      <c r="G109" s="158">
        <v>-4</v>
      </c>
    </row>
    <row r="110" spans="1:7" ht="30.75" customHeight="1" x14ac:dyDescent="0.2">
      <c r="A110" s="175" t="s">
        <v>154</v>
      </c>
      <c r="B110" s="182">
        <v>23</v>
      </c>
      <c r="C110" s="182">
        <v>41</v>
      </c>
      <c r="D110" s="158">
        <v>-18</v>
      </c>
      <c r="E110" s="159">
        <v>2</v>
      </c>
      <c r="F110" s="182">
        <v>30</v>
      </c>
      <c r="G110" s="158">
        <v>-28</v>
      </c>
    </row>
    <row r="111" spans="1:7" ht="15" customHeight="1" x14ac:dyDescent="0.2">
      <c r="A111" s="175" t="s">
        <v>205</v>
      </c>
      <c r="B111" s="182">
        <v>22</v>
      </c>
      <c r="C111" s="182">
        <v>58</v>
      </c>
      <c r="D111" s="158">
        <v>-36</v>
      </c>
      <c r="E111" s="159">
        <v>3</v>
      </c>
      <c r="F111" s="182">
        <v>41</v>
      </c>
      <c r="G111" s="158">
        <v>-38</v>
      </c>
    </row>
    <row r="112" spans="1:7" ht="31.5" x14ac:dyDescent="0.2">
      <c r="A112" s="175" t="s">
        <v>155</v>
      </c>
      <c r="B112" s="182">
        <v>21</v>
      </c>
      <c r="C112" s="182">
        <v>19</v>
      </c>
      <c r="D112" s="158">
        <v>2</v>
      </c>
      <c r="E112" s="159">
        <v>3</v>
      </c>
      <c r="F112" s="182">
        <v>10</v>
      </c>
      <c r="G112" s="158">
        <v>-7</v>
      </c>
    </row>
    <row r="113" spans="1:7" ht="18" customHeight="1" x14ac:dyDescent="0.2">
      <c r="A113" s="175" t="s">
        <v>207</v>
      </c>
      <c r="B113" s="182">
        <v>20</v>
      </c>
      <c r="C113" s="182">
        <v>32</v>
      </c>
      <c r="D113" s="158">
        <v>-12</v>
      </c>
      <c r="E113" s="159">
        <v>2</v>
      </c>
      <c r="F113" s="182">
        <v>22</v>
      </c>
      <c r="G113" s="158">
        <v>-20</v>
      </c>
    </row>
    <row r="114" spans="1:7" ht="17.25" customHeight="1" x14ac:dyDescent="0.2">
      <c r="A114" s="175" t="s">
        <v>151</v>
      </c>
      <c r="B114" s="182">
        <v>18</v>
      </c>
      <c r="C114" s="182">
        <v>22</v>
      </c>
      <c r="D114" s="158">
        <v>-4</v>
      </c>
      <c r="E114" s="159">
        <v>1</v>
      </c>
      <c r="F114" s="182">
        <v>16</v>
      </c>
      <c r="G114" s="158">
        <v>-15</v>
      </c>
    </row>
    <row r="115" spans="1:7" ht="15.75" x14ac:dyDescent="0.2">
      <c r="A115" s="175" t="s">
        <v>159</v>
      </c>
      <c r="B115" s="182">
        <v>18</v>
      </c>
      <c r="C115" s="182">
        <v>33</v>
      </c>
      <c r="D115" s="158">
        <v>-15</v>
      </c>
      <c r="E115" s="159">
        <v>0</v>
      </c>
      <c r="F115" s="182">
        <v>26</v>
      </c>
      <c r="G115" s="158">
        <v>-26</v>
      </c>
    </row>
    <row r="116" spans="1:7" ht="18.75" customHeight="1" x14ac:dyDescent="0.2">
      <c r="A116" s="175" t="s">
        <v>296</v>
      </c>
      <c r="B116" s="182">
        <v>14</v>
      </c>
      <c r="C116" s="182">
        <v>34</v>
      </c>
      <c r="D116" s="158">
        <v>-20</v>
      </c>
      <c r="E116" s="159">
        <v>0</v>
      </c>
      <c r="F116" s="182">
        <v>21</v>
      </c>
      <c r="G116" s="158">
        <v>-21</v>
      </c>
    </row>
    <row r="117" spans="1:7" ht="21" customHeight="1" x14ac:dyDescent="0.2">
      <c r="A117" s="175" t="s">
        <v>226</v>
      </c>
      <c r="B117" s="182">
        <v>13</v>
      </c>
      <c r="C117" s="182">
        <v>142</v>
      </c>
      <c r="D117" s="158">
        <v>-129</v>
      </c>
      <c r="E117" s="159">
        <v>0</v>
      </c>
      <c r="F117" s="182">
        <v>127</v>
      </c>
      <c r="G117" s="158">
        <v>-127</v>
      </c>
    </row>
    <row r="118" spans="1:7" ht="18" customHeight="1" x14ac:dyDescent="0.2">
      <c r="A118" s="175" t="s">
        <v>208</v>
      </c>
      <c r="B118" s="182">
        <v>12</v>
      </c>
      <c r="C118" s="182">
        <v>26</v>
      </c>
      <c r="D118" s="158">
        <v>-14</v>
      </c>
      <c r="E118" s="159">
        <v>1</v>
      </c>
      <c r="F118" s="182">
        <v>19</v>
      </c>
      <c r="G118" s="158">
        <v>-18</v>
      </c>
    </row>
    <row r="119" spans="1:7" ht="20.25" customHeight="1" x14ac:dyDescent="0.2">
      <c r="A119" s="175" t="s">
        <v>206</v>
      </c>
      <c r="B119" s="182">
        <v>11</v>
      </c>
      <c r="C119" s="182">
        <v>41</v>
      </c>
      <c r="D119" s="158">
        <v>-30</v>
      </c>
      <c r="E119" s="159">
        <v>2</v>
      </c>
      <c r="F119" s="182">
        <v>32</v>
      </c>
      <c r="G119" s="158">
        <v>-30</v>
      </c>
    </row>
    <row r="120" spans="1:7" ht="38.450000000000003" customHeight="1" x14ac:dyDescent="0.2">
      <c r="A120" s="428" t="s">
        <v>209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329</v>
      </c>
      <c r="C121" s="182">
        <v>670</v>
      </c>
      <c r="D121" s="158">
        <v>-341</v>
      </c>
      <c r="E121" s="159">
        <v>20</v>
      </c>
      <c r="F121" s="182">
        <v>313</v>
      </c>
      <c r="G121" s="158">
        <v>-293</v>
      </c>
    </row>
    <row r="122" spans="1:7" ht="47.25" x14ac:dyDescent="0.2">
      <c r="A122" s="175" t="s">
        <v>222</v>
      </c>
      <c r="B122" s="182">
        <v>262</v>
      </c>
      <c r="C122" s="182">
        <v>367</v>
      </c>
      <c r="D122" s="158">
        <v>-105</v>
      </c>
      <c r="E122" s="159">
        <v>20</v>
      </c>
      <c r="F122" s="182">
        <v>104</v>
      </c>
      <c r="G122" s="158">
        <v>-84</v>
      </c>
    </row>
    <row r="123" spans="1:7" ht="15.75" x14ac:dyDescent="0.2">
      <c r="A123" s="175" t="s">
        <v>128</v>
      </c>
      <c r="B123" s="182">
        <v>180</v>
      </c>
      <c r="C123" s="182">
        <v>264</v>
      </c>
      <c r="D123" s="158">
        <v>-84</v>
      </c>
      <c r="E123" s="159">
        <v>11</v>
      </c>
      <c r="F123" s="182">
        <v>60</v>
      </c>
      <c r="G123" s="158">
        <v>-49</v>
      </c>
    </row>
    <row r="124" spans="1:7" ht="15.75" x14ac:dyDescent="0.2">
      <c r="A124" s="175" t="s">
        <v>210</v>
      </c>
      <c r="B124" s="182">
        <v>22</v>
      </c>
      <c r="C124" s="182">
        <v>20</v>
      </c>
      <c r="D124" s="158">
        <v>2</v>
      </c>
      <c r="E124" s="159">
        <v>4</v>
      </c>
      <c r="F124" s="182">
        <v>10</v>
      </c>
      <c r="G124" s="158">
        <v>-6</v>
      </c>
    </row>
    <row r="125" spans="1:7" ht="15.75" x14ac:dyDescent="0.2">
      <c r="A125" s="175" t="s">
        <v>122</v>
      </c>
      <c r="B125" s="182">
        <v>17</v>
      </c>
      <c r="C125" s="182">
        <v>533</v>
      </c>
      <c r="D125" s="158">
        <v>-516</v>
      </c>
      <c r="E125" s="159">
        <v>0</v>
      </c>
      <c r="F125" s="182">
        <v>470</v>
      </c>
      <c r="G125" s="158">
        <v>-470</v>
      </c>
    </row>
    <row r="126" spans="1:7" ht="18.75" customHeight="1" x14ac:dyDescent="0.2">
      <c r="A126" s="175" t="s">
        <v>211</v>
      </c>
      <c r="B126" s="182">
        <v>15</v>
      </c>
      <c r="C126" s="182">
        <v>36</v>
      </c>
      <c r="D126" s="158">
        <v>-21</v>
      </c>
      <c r="E126" s="159">
        <v>0</v>
      </c>
      <c r="F126" s="182">
        <v>23</v>
      </c>
      <c r="G126" s="158">
        <v>-23</v>
      </c>
    </row>
    <row r="127" spans="1:7" ht="15.75" x14ac:dyDescent="0.2">
      <c r="A127" s="175" t="s">
        <v>119</v>
      </c>
      <c r="B127" s="182">
        <v>13</v>
      </c>
      <c r="C127" s="182">
        <v>355</v>
      </c>
      <c r="D127" s="158">
        <v>-342</v>
      </c>
      <c r="E127" s="159">
        <v>0</v>
      </c>
      <c r="F127" s="182">
        <v>328</v>
      </c>
      <c r="G127" s="158">
        <v>-328</v>
      </c>
    </row>
    <row r="128" spans="1:7" ht="31.5" x14ac:dyDescent="0.2">
      <c r="A128" s="175" t="s">
        <v>466</v>
      </c>
      <c r="B128" s="182">
        <v>11</v>
      </c>
      <c r="C128" s="182">
        <v>10</v>
      </c>
      <c r="D128" s="158">
        <v>1</v>
      </c>
      <c r="E128" s="159">
        <v>6</v>
      </c>
      <c r="F128" s="182">
        <v>8</v>
      </c>
      <c r="G128" s="158">
        <v>-2</v>
      </c>
    </row>
    <row r="129" spans="1:7" ht="31.5" customHeight="1" x14ac:dyDescent="0.2">
      <c r="A129" s="175" t="s">
        <v>480</v>
      </c>
      <c r="B129" s="182">
        <v>11</v>
      </c>
      <c r="C129" s="182">
        <v>11</v>
      </c>
      <c r="D129" s="158">
        <v>0</v>
      </c>
      <c r="E129" s="159">
        <v>0</v>
      </c>
      <c r="F129" s="182">
        <v>0</v>
      </c>
      <c r="G129" s="158">
        <v>0</v>
      </c>
    </row>
    <row r="130" spans="1:7" ht="15.75" x14ac:dyDescent="0.2">
      <c r="A130" s="175" t="s">
        <v>502</v>
      </c>
      <c r="B130" s="182">
        <v>9</v>
      </c>
      <c r="C130" s="182">
        <v>8</v>
      </c>
      <c r="D130" s="158">
        <v>1</v>
      </c>
      <c r="E130" s="159">
        <v>4</v>
      </c>
      <c r="F130" s="182">
        <v>6</v>
      </c>
      <c r="G130" s="158">
        <v>-2</v>
      </c>
    </row>
    <row r="131" spans="1:7" ht="13.5" customHeight="1" x14ac:dyDescent="0.2">
      <c r="A131" s="175" t="s">
        <v>227</v>
      </c>
      <c r="B131" s="182">
        <v>9</v>
      </c>
      <c r="C131" s="182">
        <v>35</v>
      </c>
      <c r="D131" s="158">
        <v>-26</v>
      </c>
      <c r="E131" s="159">
        <v>3</v>
      </c>
      <c r="F131" s="182">
        <v>27</v>
      </c>
      <c r="G131" s="158">
        <v>-24</v>
      </c>
    </row>
    <row r="132" spans="1:7" ht="15.75" x14ac:dyDescent="0.2">
      <c r="A132" s="175" t="s">
        <v>465</v>
      </c>
      <c r="B132" s="182">
        <v>8</v>
      </c>
      <c r="C132" s="182">
        <v>5</v>
      </c>
      <c r="D132" s="158">
        <v>3</v>
      </c>
      <c r="E132" s="159">
        <v>3</v>
      </c>
      <c r="F132" s="182">
        <v>3</v>
      </c>
      <c r="G132" s="158">
        <v>0</v>
      </c>
    </row>
    <row r="133" spans="1:7" ht="16.5" customHeight="1" x14ac:dyDescent="0.2">
      <c r="A133" s="175" t="s">
        <v>548</v>
      </c>
      <c r="B133" s="182">
        <v>7</v>
      </c>
      <c r="C133" s="182">
        <v>2</v>
      </c>
      <c r="D133" s="158">
        <v>5</v>
      </c>
      <c r="E133" s="159">
        <v>3</v>
      </c>
      <c r="F133" s="182">
        <v>1</v>
      </c>
      <c r="G133" s="158">
        <v>2</v>
      </c>
    </row>
    <row r="134" spans="1:7" ht="15.75" x14ac:dyDescent="0.2">
      <c r="A134" s="175" t="s">
        <v>214</v>
      </c>
      <c r="B134" s="182">
        <v>5</v>
      </c>
      <c r="C134" s="182">
        <v>100</v>
      </c>
      <c r="D134" s="158">
        <v>-95</v>
      </c>
      <c r="E134" s="159">
        <v>0</v>
      </c>
      <c r="F134" s="182">
        <v>69</v>
      </c>
      <c r="G134" s="158">
        <v>-69</v>
      </c>
    </row>
    <row r="135" spans="1:7" ht="15.75" x14ac:dyDescent="0.2">
      <c r="A135" s="175" t="s">
        <v>429</v>
      </c>
      <c r="B135" s="182">
        <v>5</v>
      </c>
      <c r="C135" s="182">
        <v>10</v>
      </c>
      <c r="D135" s="158">
        <v>-5</v>
      </c>
      <c r="E135" s="159">
        <v>0</v>
      </c>
      <c r="F135" s="182">
        <v>9</v>
      </c>
      <c r="G135" s="158">
        <v>-9</v>
      </c>
    </row>
    <row r="136" spans="1:7" ht="38.450000000000003" customHeight="1" x14ac:dyDescent="0.2">
      <c r="A136" s="428" t="s">
        <v>212</v>
      </c>
      <c r="B136" s="429"/>
      <c r="C136" s="429"/>
      <c r="D136" s="429"/>
      <c r="E136" s="429"/>
      <c r="F136" s="429"/>
      <c r="G136" s="429"/>
    </row>
    <row r="137" spans="1:7" ht="15.75" x14ac:dyDescent="0.2">
      <c r="A137" s="175" t="s">
        <v>117</v>
      </c>
      <c r="B137" s="182">
        <v>300</v>
      </c>
      <c r="C137" s="182">
        <v>827</v>
      </c>
      <c r="D137" s="158">
        <v>-527</v>
      </c>
      <c r="E137" s="159">
        <v>31</v>
      </c>
      <c r="F137" s="182">
        <v>445</v>
      </c>
      <c r="G137" s="158">
        <v>-414</v>
      </c>
    </row>
    <row r="138" spans="1:7" ht="18.75" customHeight="1" x14ac:dyDescent="0.2">
      <c r="A138" s="175" t="s">
        <v>121</v>
      </c>
      <c r="B138" s="182">
        <v>48</v>
      </c>
      <c r="C138" s="182">
        <v>508</v>
      </c>
      <c r="D138" s="158">
        <v>-460</v>
      </c>
      <c r="E138" s="159">
        <v>0</v>
      </c>
      <c r="F138" s="182">
        <v>330</v>
      </c>
      <c r="G138" s="158">
        <v>-330</v>
      </c>
    </row>
    <row r="139" spans="1:7" ht="18.75" customHeight="1" x14ac:dyDescent="0.2">
      <c r="A139" s="175" t="s">
        <v>157</v>
      </c>
      <c r="B139" s="182">
        <v>36</v>
      </c>
      <c r="C139" s="182">
        <v>116</v>
      </c>
      <c r="D139" s="158">
        <v>-80</v>
      </c>
      <c r="E139" s="159">
        <v>1</v>
      </c>
      <c r="F139" s="182">
        <v>76</v>
      </c>
      <c r="G139" s="158">
        <v>-75</v>
      </c>
    </row>
    <row r="140" spans="1:7" ht="17.25" customHeight="1" x14ac:dyDescent="0.2">
      <c r="A140" s="175" t="s">
        <v>129</v>
      </c>
      <c r="B140" s="182">
        <v>33</v>
      </c>
      <c r="C140" s="182">
        <v>122</v>
      </c>
      <c r="D140" s="158">
        <v>-89</v>
      </c>
      <c r="E140" s="159">
        <v>2</v>
      </c>
      <c r="F140" s="182">
        <v>80</v>
      </c>
      <c r="G140" s="158">
        <v>-78</v>
      </c>
    </row>
    <row r="141" spans="1:7" ht="15.75" x14ac:dyDescent="0.2">
      <c r="A141" s="174" t="s">
        <v>132</v>
      </c>
      <c r="B141" s="182">
        <v>24</v>
      </c>
      <c r="C141" s="182">
        <v>208</v>
      </c>
      <c r="D141" s="158">
        <v>-184</v>
      </c>
      <c r="E141" s="159">
        <v>2</v>
      </c>
      <c r="F141" s="182">
        <v>132</v>
      </c>
      <c r="G141" s="158">
        <v>-130</v>
      </c>
    </row>
    <row r="142" spans="1:7" ht="15.75" x14ac:dyDescent="0.2">
      <c r="A142" s="175" t="s">
        <v>137</v>
      </c>
      <c r="B142" s="182">
        <v>20</v>
      </c>
      <c r="C142" s="182">
        <v>100</v>
      </c>
      <c r="D142" s="158">
        <v>-80</v>
      </c>
      <c r="E142" s="159">
        <v>2</v>
      </c>
      <c r="F142" s="182">
        <v>69</v>
      </c>
      <c r="G142" s="158">
        <v>-67</v>
      </c>
    </row>
    <row r="143" spans="1:7" ht="15.75" x14ac:dyDescent="0.2">
      <c r="A143" s="175" t="s">
        <v>143</v>
      </c>
      <c r="B143" s="182">
        <v>18</v>
      </c>
      <c r="C143" s="182">
        <v>149</v>
      </c>
      <c r="D143" s="158">
        <v>-131</v>
      </c>
      <c r="E143" s="159">
        <v>1</v>
      </c>
      <c r="F143" s="182">
        <v>105</v>
      </c>
      <c r="G143" s="158">
        <v>-104</v>
      </c>
    </row>
    <row r="144" spans="1:7" ht="20.25" customHeight="1" x14ac:dyDescent="0.2">
      <c r="A144" s="175" t="s">
        <v>136</v>
      </c>
      <c r="B144" s="182">
        <v>17</v>
      </c>
      <c r="C144" s="182">
        <v>50</v>
      </c>
      <c r="D144" s="158">
        <v>-33</v>
      </c>
      <c r="E144" s="159">
        <v>1</v>
      </c>
      <c r="F144" s="182">
        <v>31</v>
      </c>
      <c r="G144" s="158">
        <v>-30</v>
      </c>
    </row>
    <row r="145" spans="1:7" ht="31.5" x14ac:dyDescent="0.2">
      <c r="A145" s="175" t="s">
        <v>160</v>
      </c>
      <c r="B145" s="182">
        <v>14</v>
      </c>
      <c r="C145" s="182">
        <v>71</v>
      </c>
      <c r="D145" s="158">
        <v>-57</v>
      </c>
      <c r="E145" s="159">
        <v>3</v>
      </c>
      <c r="F145" s="182">
        <v>46</v>
      </c>
      <c r="G145" s="158">
        <v>-43</v>
      </c>
    </row>
    <row r="146" spans="1:7" ht="15.75" x14ac:dyDescent="0.2">
      <c r="A146" s="175" t="s">
        <v>156</v>
      </c>
      <c r="B146" s="182">
        <v>11</v>
      </c>
      <c r="C146" s="182">
        <v>47</v>
      </c>
      <c r="D146" s="158">
        <v>-36</v>
      </c>
      <c r="E146" s="159">
        <v>2</v>
      </c>
      <c r="F146" s="182">
        <v>25</v>
      </c>
      <c r="G146" s="158">
        <v>-23</v>
      </c>
    </row>
    <row r="147" spans="1:7" ht="15.75" x14ac:dyDescent="0.2">
      <c r="A147" s="175" t="s">
        <v>149</v>
      </c>
      <c r="B147" s="182">
        <v>10</v>
      </c>
      <c r="C147" s="182">
        <v>84</v>
      </c>
      <c r="D147" s="158">
        <v>-74</v>
      </c>
      <c r="E147" s="159">
        <v>0</v>
      </c>
      <c r="F147" s="182">
        <v>62</v>
      </c>
      <c r="G147" s="158">
        <v>-62</v>
      </c>
    </row>
    <row r="148" spans="1:7" ht="15.75" x14ac:dyDescent="0.2">
      <c r="A148" s="175" t="s">
        <v>213</v>
      </c>
      <c r="B148" s="182">
        <v>10</v>
      </c>
      <c r="C148" s="182">
        <v>34</v>
      </c>
      <c r="D148" s="158">
        <v>-24</v>
      </c>
      <c r="E148" s="159">
        <v>3</v>
      </c>
      <c r="F148" s="182">
        <v>27</v>
      </c>
      <c r="G148" s="158">
        <v>-24</v>
      </c>
    </row>
    <row r="149" spans="1:7" ht="47.25" x14ac:dyDescent="0.2">
      <c r="A149" s="175" t="s">
        <v>145</v>
      </c>
      <c r="B149" s="182">
        <v>9</v>
      </c>
      <c r="C149" s="182">
        <v>14</v>
      </c>
      <c r="D149" s="158">
        <v>-5</v>
      </c>
      <c r="E149" s="159">
        <v>1</v>
      </c>
      <c r="F149" s="182">
        <v>6</v>
      </c>
      <c r="G149" s="158">
        <v>-5</v>
      </c>
    </row>
    <row r="150" spans="1:7" ht="15.75" x14ac:dyDescent="0.2">
      <c r="A150" s="175" t="s">
        <v>150</v>
      </c>
      <c r="B150" s="182">
        <v>7</v>
      </c>
      <c r="C150" s="182">
        <v>209</v>
      </c>
      <c r="D150" s="158">
        <v>-202</v>
      </c>
      <c r="E150" s="159">
        <v>0</v>
      </c>
      <c r="F150" s="182">
        <v>167</v>
      </c>
      <c r="G150" s="158">
        <v>-167</v>
      </c>
    </row>
    <row r="151" spans="1:7" ht="15.75" x14ac:dyDescent="0.2">
      <c r="A151" s="175" t="s">
        <v>229</v>
      </c>
      <c r="B151" s="182">
        <v>6</v>
      </c>
      <c r="C151" s="182">
        <v>36</v>
      </c>
      <c r="D151" s="158">
        <v>-30</v>
      </c>
      <c r="E151" s="159">
        <v>0</v>
      </c>
      <c r="F151" s="182">
        <v>22</v>
      </c>
      <c r="G151" s="158">
        <v>-22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J16" sqref="J16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2.28515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33" s="82" customFormat="1" ht="22.5" customHeight="1" x14ac:dyDescent="0.3">
      <c r="A2" s="430" t="s">
        <v>95</v>
      </c>
      <c r="B2" s="430"/>
      <c r="C2" s="430"/>
      <c r="D2" s="430"/>
      <c r="E2" s="430"/>
      <c r="F2" s="430"/>
      <c r="G2" s="430"/>
      <c r="I2" s="119"/>
    </row>
    <row r="3" spans="1:33" s="85" customFormat="1" ht="26.25" customHeight="1" x14ac:dyDescent="0.3">
      <c r="A3" s="274" t="s">
        <v>235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532</v>
      </c>
      <c r="C4" s="190" t="s">
        <v>533</v>
      </c>
      <c r="D4" s="142" t="s">
        <v>66</v>
      </c>
      <c r="E4" s="193" t="s">
        <v>534</v>
      </c>
      <c r="F4" s="193" t="s">
        <v>535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24407</v>
      </c>
      <c r="C5" s="122">
        <f>[12]Шаблон!$H$9</f>
        <v>19317</v>
      </c>
      <c r="D5" s="202">
        <f>ROUND(C5/B5*100,1)</f>
        <v>79.099999999999994</v>
      </c>
      <c r="E5" s="201">
        <f>'[10]9'!$F$5</f>
        <v>12845</v>
      </c>
      <c r="F5" s="122">
        <f>[12]Шаблон!$AK$9</f>
        <v>11588</v>
      </c>
      <c r="G5" s="202">
        <f>ROUND(F5/E5*100,1)</f>
        <v>90.2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22130</v>
      </c>
      <c r="C6" s="126">
        <f>SUM(C8:C26)</f>
        <v>17892</v>
      </c>
      <c r="D6" s="202">
        <f>ROUND(C6/B6*100,1)</f>
        <v>80.8</v>
      </c>
      <c r="E6" s="126">
        <f>SUM(E8:E26)</f>
        <v>11781</v>
      </c>
      <c r="F6" s="126">
        <f>SUM(F8:F26)</f>
        <v>10792</v>
      </c>
      <c r="G6" s="202">
        <f>ROUND(F6/E6*100,1)</f>
        <v>91.6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4061</v>
      </c>
      <c r="C8" s="96">
        <f>[12]Шаблон!$H10</f>
        <v>2889</v>
      </c>
      <c r="D8" s="277">
        <f>IF(B8=0,0,C8/B8)*100</f>
        <v>71.140113272592956</v>
      </c>
      <c r="E8" s="276">
        <f>'[10]9'!F8</f>
        <v>1381</v>
      </c>
      <c r="F8" s="96">
        <f>[12]Шаблон!$AK10</f>
        <v>1268</v>
      </c>
      <c r="G8" s="277">
        <f>IF(E8=0,0,F8/E8)*100</f>
        <v>91.817523533671249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80</v>
      </c>
      <c r="C9" s="96">
        <f>[12]Шаблон!$H11</f>
        <v>93</v>
      </c>
      <c r="D9" s="277">
        <f t="shared" ref="D9:D26" si="0">IF(B9=0,0,C9/B9)*100</f>
        <v>116.25000000000001</v>
      </c>
      <c r="E9" s="276">
        <f>'[10]9'!F9</f>
        <v>61</v>
      </c>
      <c r="F9" s="96">
        <f>[12]Шаблон!$AK11</f>
        <v>72</v>
      </c>
      <c r="G9" s="277">
        <f t="shared" ref="G9:G26" si="1">IF(E9=0,0,F9/E9)*100</f>
        <v>118.0327868852459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2615</v>
      </c>
      <c r="C10" s="96">
        <f>[12]Шаблон!$H12</f>
        <v>2374</v>
      </c>
      <c r="D10" s="277">
        <f t="shared" si="0"/>
        <v>90.783938814531552</v>
      </c>
      <c r="E10" s="276">
        <f>'[10]9'!F10</f>
        <v>1267</v>
      </c>
      <c r="F10" s="96">
        <f>[12]Шаблон!$AK12</f>
        <v>1588</v>
      </c>
      <c r="G10" s="277">
        <f t="shared" si="1"/>
        <v>125.33543804262037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506</v>
      </c>
      <c r="C11" s="96">
        <f>[12]Шаблон!$H13</f>
        <v>512</v>
      </c>
      <c r="D11" s="277">
        <f t="shared" si="0"/>
        <v>101.18577075098814</v>
      </c>
      <c r="E11" s="276">
        <f>'[10]9'!F11</f>
        <v>391</v>
      </c>
      <c r="F11" s="96">
        <f>[12]Шаблон!$AK13</f>
        <v>417</v>
      </c>
      <c r="G11" s="277">
        <f t="shared" si="1"/>
        <v>106.64961636828644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202</v>
      </c>
      <c r="C12" s="96">
        <f>[12]Шаблон!$H14</f>
        <v>168</v>
      </c>
      <c r="D12" s="277">
        <f t="shared" si="0"/>
        <v>83.168316831683171</v>
      </c>
      <c r="E12" s="276">
        <f>'[10]9'!F12</f>
        <v>120</v>
      </c>
      <c r="F12" s="96">
        <f>[12]Шаблон!$AK14</f>
        <v>97</v>
      </c>
      <c r="G12" s="277">
        <f t="shared" si="1"/>
        <v>80.833333333333329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555</v>
      </c>
      <c r="C13" s="96">
        <f>[12]Шаблон!$H15</f>
        <v>508</v>
      </c>
      <c r="D13" s="277">
        <f t="shared" si="0"/>
        <v>91.531531531531527</v>
      </c>
      <c r="E13" s="276">
        <f>'[10]9'!F13</f>
        <v>233</v>
      </c>
      <c r="F13" s="96">
        <f>[12]Шаблон!$AK15</f>
        <v>349</v>
      </c>
      <c r="G13" s="277">
        <f t="shared" si="1"/>
        <v>149.7854077253219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3778</v>
      </c>
      <c r="C14" s="96">
        <f>[12]Шаблон!$H16</f>
        <v>3265</v>
      </c>
      <c r="D14" s="277">
        <f t="shared" si="0"/>
        <v>86.421386977236637</v>
      </c>
      <c r="E14" s="276">
        <f>'[10]9'!F14</f>
        <v>1978</v>
      </c>
      <c r="F14" s="96">
        <f>[12]Шаблон!$AK16</f>
        <v>2126</v>
      </c>
      <c r="G14" s="277">
        <f t="shared" si="1"/>
        <v>107.48230535894842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1117</v>
      </c>
      <c r="C15" s="96">
        <f>[12]Шаблон!$H17</f>
        <v>889</v>
      </c>
      <c r="D15" s="277">
        <f t="shared" si="0"/>
        <v>79.588182632050135</v>
      </c>
      <c r="E15" s="276">
        <f>'[10]9'!F15</f>
        <v>594</v>
      </c>
      <c r="F15" s="96">
        <f>[12]Шаблон!$AK17</f>
        <v>589</v>
      </c>
      <c r="G15" s="277">
        <f t="shared" si="1"/>
        <v>99.158249158249163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596</v>
      </c>
      <c r="C16" s="96">
        <f>[12]Шаблон!$H18</f>
        <v>481</v>
      </c>
      <c r="D16" s="277">
        <f t="shared" si="0"/>
        <v>80.704697986577173</v>
      </c>
      <c r="E16" s="276">
        <f>'[10]9'!F16</f>
        <v>252</v>
      </c>
      <c r="F16" s="96">
        <f>[12]Шаблон!$AK18</f>
        <v>365</v>
      </c>
      <c r="G16" s="277">
        <f t="shared" si="1"/>
        <v>144.84126984126985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282</v>
      </c>
      <c r="C17" s="96">
        <f>[12]Шаблон!$H19</f>
        <v>213</v>
      </c>
      <c r="D17" s="277">
        <f t="shared" si="0"/>
        <v>75.531914893617028</v>
      </c>
      <c r="E17" s="276">
        <f>'[10]9'!F17</f>
        <v>138</v>
      </c>
      <c r="F17" s="96">
        <f>[12]Шаблон!$AK19</f>
        <v>131</v>
      </c>
      <c r="G17" s="277">
        <f t="shared" si="1"/>
        <v>94.927536231884062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465</v>
      </c>
      <c r="C18" s="96">
        <f>[12]Шаблон!$H20</f>
        <v>442</v>
      </c>
      <c r="D18" s="277">
        <f t="shared" si="0"/>
        <v>95.053763440860223</v>
      </c>
      <c r="E18" s="276">
        <f>'[10]9'!F18</f>
        <v>251</v>
      </c>
      <c r="F18" s="96">
        <f>[12]Шаблон!$AK20</f>
        <v>299</v>
      </c>
      <c r="G18" s="277">
        <f t="shared" si="1"/>
        <v>119.12350597609563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230</v>
      </c>
      <c r="C19" s="96">
        <f>[12]Шаблон!$H21</f>
        <v>152</v>
      </c>
      <c r="D19" s="277">
        <f t="shared" si="0"/>
        <v>66.086956521739125</v>
      </c>
      <c r="E19" s="276">
        <f>'[10]9'!F19</f>
        <v>112</v>
      </c>
      <c r="F19" s="96">
        <f>[12]Шаблон!$AK21</f>
        <v>95</v>
      </c>
      <c r="G19" s="277">
        <f t="shared" si="1"/>
        <v>84.821428571428569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382</v>
      </c>
      <c r="C20" s="96">
        <f>[12]Шаблон!$H22</f>
        <v>230</v>
      </c>
      <c r="D20" s="277">
        <f t="shared" si="0"/>
        <v>60.209424083769633</v>
      </c>
      <c r="E20" s="276">
        <f>'[10]9'!F20</f>
        <v>200</v>
      </c>
      <c r="F20" s="96">
        <f>[12]Шаблон!$AK22</f>
        <v>147</v>
      </c>
      <c r="G20" s="277">
        <f t="shared" si="1"/>
        <v>73.5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567</v>
      </c>
      <c r="C21" s="96">
        <f>[12]Шаблон!$H23</f>
        <v>422</v>
      </c>
      <c r="D21" s="277">
        <f t="shared" si="0"/>
        <v>74.426807760141088</v>
      </c>
      <c r="E21" s="276">
        <f>'[10]9'!F21</f>
        <v>285</v>
      </c>
      <c r="F21" s="96">
        <f>[12]Шаблон!$AK23</f>
        <v>244</v>
      </c>
      <c r="G21" s="277">
        <f t="shared" si="1"/>
        <v>85.614035087719301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4422</v>
      </c>
      <c r="C22" s="96">
        <f>[12]Шаблон!$H24</f>
        <v>3731</v>
      </c>
      <c r="D22" s="277">
        <f t="shared" si="0"/>
        <v>84.373586612392586</v>
      </c>
      <c r="E22" s="276">
        <f>'[10]9'!F22</f>
        <v>3259</v>
      </c>
      <c r="F22" s="96">
        <f>[12]Шаблон!$AK24</f>
        <v>2112</v>
      </c>
      <c r="G22" s="277">
        <f t="shared" si="1"/>
        <v>64.805154955507831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382</v>
      </c>
      <c r="C23" s="96">
        <f>[12]Шаблон!$H25</f>
        <v>352</v>
      </c>
      <c r="D23" s="277">
        <f t="shared" si="0"/>
        <v>92.146596858638745</v>
      </c>
      <c r="E23" s="276">
        <f>'[10]9'!F23</f>
        <v>253</v>
      </c>
      <c r="F23" s="96">
        <f>[12]Шаблон!$AK25</f>
        <v>241</v>
      </c>
      <c r="G23" s="277">
        <f t="shared" si="1"/>
        <v>95.256916996047437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1559</v>
      </c>
      <c r="C24" s="96">
        <f>[12]Шаблон!$H26</f>
        <v>935</v>
      </c>
      <c r="D24" s="277">
        <f t="shared" si="0"/>
        <v>59.974342527261058</v>
      </c>
      <c r="E24" s="276">
        <f>'[10]9'!F24</f>
        <v>819</v>
      </c>
      <c r="F24" s="96">
        <f>[12]Шаблон!$AK26</f>
        <v>518</v>
      </c>
      <c r="G24" s="277">
        <f t="shared" si="1"/>
        <v>63.247863247863243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121</v>
      </c>
      <c r="C25" s="96">
        <f>[12]Шаблон!$H27</f>
        <v>106</v>
      </c>
      <c r="D25" s="277">
        <f t="shared" si="0"/>
        <v>87.603305785123965</v>
      </c>
      <c r="E25" s="276">
        <f>'[10]9'!F25</f>
        <v>71</v>
      </c>
      <c r="F25" s="96">
        <f>[12]Шаблон!$AK27</f>
        <v>60</v>
      </c>
      <c r="G25" s="277">
        <f t="shared" si="1"/>
        <v>84.507042253521121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210</v>
      </c>
      <c r="C26" s="96">
        <f>[12]Шаблон!$H28</f>
        <v>130</v>
      </c>
      <c r="D26" s="277">
        <f t="shared" si="0"/>
        <v>61.904761904761905</v>
      </c>
      <c r="E26" s="276">
        <f>'[10]9'!F26</f>
        <v>116</v>
      </c>
      <c r="F26" s="96">
        <f>[12]Шаблон!$AK28</f>
        <v>74</v>
      </c>
      <c r="G26" s="277">
        <f t="shared" si="1"/>
        <v>63.793103448275865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2022-06-08T09:55:32Z</dcterms:modified>
</cp:coreProperties>
</file>