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'!$A$1:$BU$30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<sst xmlns="http://schemas.openxmlformats.org/spreadsheetml/2006/main" count="239" uniqueCount="142">
  <si>
    <t>Показник</t>
  </si>
  <si>
    <t>2017 р.</t>
  </si>
  <si>
    <t>зміна значення</t>
  </si>
  <si>
    <t>%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</si>
  <si>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</si>
  <si>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</si>
  <si>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</si>
  <si>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</si>
  <si>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</si>
  <si>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</si>
  <si>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</si>
  <si>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</si>
  <si>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</si>
  <si>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</si>
  <si>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</si>
  <si>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</si>
  <si>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</si>
  <si>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</si>
  <si>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</si>
  <si>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</si>
  <si>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</si>
  <si>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</si>
  <si>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</si>
  <si>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</si>
  <si>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</si>
  <si>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</si>
  <si>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</si>
  <si>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</si>
  <si>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</si>
  <si>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</si>
  <si>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</si>
  <si>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</si>
  <si>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</si>
  <si>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</si>
  <si>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</si>
  <si>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</si>
  <si>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</si>
  <si>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</si>
  <si>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</si>
  <si>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</si>
  <si>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</si>
  <si>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</si>
  <si>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</si>
  <si>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</si>
  <si>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</si>
  <si>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</si>
  <si>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</si>
  <si>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</si>
  <si>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</si>
  <si>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</si>
  <si>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</si>
  <si>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</si>
  <si>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</si>
  <si>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</si>
  <si>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</si>
  <si>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</si>
  <si>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</si>
  <si>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</si>
  <si>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</si>
  <si>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</si>
  <si>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</si>
  <si>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</si>
  <si>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</si>
  <si>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</si>
  <si>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</si>
  <si>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</si>
  <si>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</si>
  <si>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</si>
  <si>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</si>
  <si>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</si>
  <si>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</si>
  <si>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</si>
  <si>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</si>
  <si>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</si>
  <si>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</si>
  <si>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</si>
  <si>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</si>
  <si>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</si>
  <si>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</si>
  <si>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</si>
  <si>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 xml:space="preserve">  2017 р.</t>
  </si>
  <si>
    <t xml:space="preserve"> 2018 р.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</si>
  <si>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</si>
  <si>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</si>
  <si>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</si>
  <si>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</si>
  <si>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>Чисельність безробітних, які проходили профнавчання,                                осіб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</si>
  <si>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</si>
  <si>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</si>
  <si>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</si>
  <si>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</si>
  <si>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</si>
  <si>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</si>
  <si>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</si>
  <si>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</si>
  <si>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</si>
  <si>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</si>
  <si>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Всього отримали ваучер на навчання, осіб</t>
  </si>
  <si>
    <t xml:space="preserve"> + (-)                             осіб</t>
  </si>
  <si>
    <t xml:space="preserve"> + (-)                      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</si>
  <si>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</si>
  <si>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</si>
  <si>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</si>
  <si>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</si>
  <si>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</si>
  <si>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</si>
  <si>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</si>
  <si>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</si>
  <si>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</si>
  <si>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</si>
  <si>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</si>
  <si>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</si>
  <si>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</si>
  <si>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</si>
  <si>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</si>
  <si>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</si>
  <si>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</si>
  <si>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</si>
  <si>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</si>
  <si>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</si>
  <si>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Брали участь у громадських та інших роботах тимчасового характеру,  осіб</t>
  </si>
  <si>
    <t>Економічна активність населення у Чернігівській області
у середньому за І півріччя 2017 - 2018 рр.,                                                                                                                                                          за місцем проживання та статтю</t>
  </si>
  <si>
    <t>І півріччя 2017 р.</t>
  </si>
  <si>
    <t>І півріччя 2018 р.</t>
  </si>
  <si>
    <t>добувна промисло-вість і розроблення кар'єрів</t>
  </si>
  <si>
    <t>переробна промисло-вість</t>
  </si>
  <si>
    <t>будівниц-тво</t>
  </si>
  <si>
    <t>державне управління й оборона; обов'язкове соціальне страхування</t>
  </si>
  <si>
    <t>у січні-жовтні 2017 - 2018 рр.</t>
  </si>
  <si>
    <t>Середній розмір допомоги по безробіттю у жовтні грн.</t>
  </si>
  <si>
    <t>січень-жовтень     2017 р.</t>
  </si>
  <si>
    <t>січень-жовтень    2018 р.</t>
  </si>
  <si>
    <t>Інформація щодо запланованого масового вивільнення працівників                                                                                             за січень-жовтень 2017-2018 рр.</t>
  </si>
  <si>
    <t>січень-жовтень 2017р.</t>
  </si>
  <si>
    <t>січень-жовтень 2018р.</t>
  </si>
  <si>
    <t>у січні-жовтні 2017-2018 рр.</t>
  </si>
  <si>
    <t>Станом на 1 листопада</t>
  </si>
  <si>
    <t xml:space="preserve"> + 8.4 в.п.</t>
  </si>
  <si>
    <t>Середній розмір допомоги по безробіттю, у жовтні грн.</t>
  </si>
  <si>
    <t>+489 грн.</t>
  </si>
  <si>
    <t>+904 грн.</t>
  </si>
  <si>
    <t xml:space="preserve"> - 2 особи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</si>
</sst>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0.00000"/>
    <numFmt numFmtId="176" formatCode="0.0000"/>
    <numFmt numFmtId="177" formatCode="0.000"/>
  </numFmts>
  <fonts count="66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7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73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73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73" fontId="5" fillId="0" borderId="17" xfId="59" applyNumberFormat="1" applyFont="1" applyFill="1" applyBorder="1" applyAlignment="1">
      <alignment horizontal="center" vertical="center"/>
      <protection/>
    </xf>
    <xf numFmtId="172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9" xfId="59" applyNumberFormat="1" applyFont="1" applyFill="1" applyBorder="1" applyAlignment="1">
      <alignment horizontal="center" vertical="center"/>
      <protection/>
    </xf>
    <xf numFmtId="172" fontId="8" fillId="0" borderId="19" xfId="59" applyNumberFormat="1" applyFont="1" applyFill="1" applyBorder="1" applyAlignment="1">
      <alignment horizontal="center" vertical="center" wrapText="1"/>
      <protection/>
    </xf>
    <xf numFmtId="173" fontId="11" fillId="0" borderId="19" xfId="59" applyNumberFormat="1" applyFont="1" applyFill="1" applyBorder="1" applyAlignment="1">
      <alignment horizontal="center" vertical="center"/>
      <protection/>
    </xf>
    <xf numFmtId="173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73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73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72" fontId="25" fillId="0" borderId="22" xfId="57" applyNumberFormat="1" applyFont="1" applyBorder="1" applyAlignment="1">
      <alignment horizontal="center" vertical="center"/>
      <protection/>
    </xf>
    <xf numFmtId="172" fontId="25" fillId="0" borderId="23" xfId="57" applyNumberFormat="1" applyFont="1" applyBorder="1" applyAlignment="1">
      <alignment horizontal="center" vertical="center"/>
      <protection/>
    </xf>
    <xf numFmtId="172" fontId="25" fillId="0" borderId="24" xfId="57" applyNumberFormat="1" applyFont="1" applyBorder="1" applyAlignment="1">
      <alignment horizontal="center" vertical="center"/>
      <protection/>
    </xf>
    <xf numFmtId="172" fontId="25" fillId="0" borderId="25" xfId="57" applyNumberFormat="1" applyFont="1" applyBorder="1" applyAlignment="1">
      <alignment horizontal="center" vertical="center"/>
      <protection/>
    </xf>
    <xf numFmtId="172" fontId="31" fillId="0" borderId="26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Border="1" applyAlignment="1">
      <alignment horizontal="center" vertical="center"/>
      <protection/>
    </xf>
    <xf numFmtId="172" fontId="31" fillId="0" borderId="28" xfId="57" applyNumberFormat="1" applyFont="1" applyBorder="1" applyAlignment="1">
      <alignment horizontal="center" vertical="center"/>
      <protection/>
    </xf>
    <xf numFmtId="172" fontId="31" fillId="0" borderId="19" xfId="57" applyNumberFormat="1" applyFont="1" applyBorder="1" applyAlignment="1">
      <alignment horizontal="center" vertical="center"/>
      <protection/>
    </xf>
    <xf numFmtId="172" fontId="25" fillId="0" borderId="29" xfId="57" applyNumberFormat="1" applyFont="1" applyFill="1" applyBorder="1" applyAlignment="1">
      <alignment horizontal="center" vertical="center"/>
      <protection/>
    </xf>
    <xf numFmtId="172" fontId="25" fillId="0" borderId="30" xfId="57" applyNumberFormat="1" applyFont="1" applyFill="1" applyBorder="1" applyAlignment="1">
      <alignment horizontal="center" vertical="center"/>
      <protection/>
    </xf>
    <xf numFmtId="172" fontId="25" fillId="0" borderId="31" xfId="57" applyNumberFormat="1" applyFont="1" applyFill="1" applyBorder="1" applyAlignment="1">
      <alignment horizontal="center" vertical="center"/>
      <protection/>
    </xf>
    <xf numFmtId="172" fontId="25" fillId="0" borderId="32" xfId="57" applyNumberFormat="1" applyFont="1" applyFill="1" applyBorder="1" applyAlignment="1">
      <alignment horizontal="center" vertical="center"/>
      <protection/>
    </xf>
    <xf numFmtId="172" fontId="31" fillId="0" borderId="33" xfId="57" applyNumberFormat="1" applyFont="1" applyFill="1" applyBorder="1" applyAlignment="1">
      <alignment horizontal="center" vertical="center"/>
      <protection/>
    </xf>
    <xf numFmtId="172" fontId="31" fillId="0" borderId="34" xfId="57" applyNumberFormat="1" applyFont="1" applyFill="1" applyBorder="1" applyAlignment="1">
      <alignment horizontal="center" vertical="center"/>
      <protection/>
    </xf>
    <xf numFmtId="172" fontId="31" fillId="0" borderId="35" xfId="57" applyNumberFormat="1" applyFont="1" applyFill="1" applyBorder="1" applyAlignment="1">
      <alignment horizontal="center" vertical="center"/>
      <protection/>
    </xf>
    <xf numFmtId="172" fontId="31" fillId="0" borderId="36" xfId="57" applyNumberFormat="1" applyFont="1" applyFill="1" applyBorder="1" applyAlignment="1">
      <alignment horizontal="center" vertical="center"/>
      <protection/>
    </xf>
    <xf numFmtId="172" fontId="25" fillId="0" borderId="37" xfId="57" applyNumberFormat="1" applyFont="1" applyFill="1" applyBorder="1" applyAlignment="1">
      <alignment horizontal="center" vertical="center"/>
      <protection/>
    </xf>
    <xf numFmtId="172" fontId="25" fillId="0" borderId="38" xfId="57" applyNumberFormat="1" applyFont="1" applyFill="1" applyBorder="1" applyAlignment="1">
      <alignment horizontal="center" vertical="center"/>
      <protection/>
    </xf>
    <xf numFmtId="172" fontId="25" fillId="0" borderId="39" xfId="57" applyNumberFormat="1" applyFont="1" applyFill="1" applyBorder="1" applyAlignment="1">
      <alignment horizontal="center" vertical="center"/>
      <protection/>
    </xf>
    <xf numFmtId="172" fontId="25" fillId="0" borderId="40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Fill="1" applyBorder="1" applyAlignment="1">
      <alignment horizontal="center" vertical="center"/>
      <protection/>
    </xf>
    <xf numFmtId="172" fontId="31" fillId="0" borderId="28" xfId="57" applyNumberFormat="1" applyFont="1" applyFill="1" applyBorder="1" applyAlignment="1">
      <alignment horizontal="center" vertical="center"/>
      <protection/>
    </xf>
    <xf numFmtId="172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72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72" fontId="19" fillId="0" borderId="17" xfId="57" applyNumberFormat="1" applyFont="1" applyBorder="1" applyAlignment="1">
      <alignment horizontal="center" vertical="center"/>
      <protection/>
    </xf>
    <xf numFmtId="173" fontId="19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72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72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72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72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72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72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72" fontId="3" fillId="0" borderId="17" xfId="61" applyNumberFormat="1" applyFont="1" applyFill="1" applyBorder="1" applyAlignment="1" applyProtection="1">
      <alignment horizontal="center" vertical="center"/>
      <protection locked="0"/>
    </xf>
    <xf numFmtId="173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72" fontId="21" fillId="0" borderId="23" xfId="57" applyNumberFormat="1" applyFont="1" applyFill="1" applyBorder="1" applyAlignment="1">
      <alignment horizontal="center" vertical="center"/>
      <protection/>
    </xf>
    <xf numFmtId="172" fontId="21" fillId="0" borderId="29" xfId="57" applyNumberFormat="1" applyFont="1" applyFill="1" applyBorder="1" applyAlignment="1">
      <alignment horizontal="center" vertical="center"/>
      <protection/>
    </xf>
    <xf numFmtId="172" fontId="21" fillId="0" borderId="30" xfId="57" applyNumberFormat="1" applyFont="1" applyFill="1" applyBorder="1" applyAlignment="1">
      <alignment horizontal="center" vertical="center"/>
      <protection/>
    </xf>
    <xf numFmtId="172" fontId="21" fillId="0" borderId="37" xfId="57" applyNumberFormat="1" applyFont="1" applyFill="1" applyBorder="1" applyAlignment="1">
      <alignment horizontal="center" vertical="center"/>
      <protection/>
    </xf>
    <xf numFmtId="172" fontId="21" fillId="0" borderId="38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172" fontId="21" fillId="0" borderId="22" xfId="57" applyNumberFormat="1" applyFont="1" applyFill="1" applyBorder="1" applyAlignment="1">
      <alignment horizontal="center" vertical="center"/>
      <protection/>
    </xf>
    <xf numFmtId="3" fontId="64" fillId="0" borderId="17" xfId="61" applyNumberFormat="1" applyFont="1" applyFill="1" applyBorder="1" applyAlignment="1" applyProtection="1">
      <alignment horizontal="center" vertical="center"/>
      <protection locked="0"/>
    </xf>
    <xf numFmtId="172" fontId="64" fillId="0" borderId="17" xfId="61" applyNumberFormat="1" applyFont="1" applyFill="1" applyBorder="1" applyAlignment="1" applyProtection="1">
      <alignment horizontal="center" vertical="center"/>
      <protection locked="0"/>
    </xf>
    <xf numFmtId="3" fontId="65" fillId="0" borderId="49" xfId="61" applyNumberFormat="1" applyFont="1" applyFill="1" applyBorder="1" applyAlignment="1" applyProtection="1">
      <alignment horizontal="center" vertical="center"/>
      <protection locked="0"/>
    </xf>
    <xf numFmtId="172" fontId="64" fillId="0" borderId="49" xfId="61" applyNumberFormat="1" applyFont="1" applyFill="1" applyBorder="1" applyAlignment="1" applyProtection="1">
      <alignment horizontal="center" vertical="center"/>
      <protection locked="0"/>
    </xf>
    <xf numFmtId="3" fontId="64" fillId="0" borderId="49" xfId="61" applyNumberFormat="1" applyFont="1" applyFill="1" applyBorder="1" applyAlignment="1" applyProtection="1">
      <alignment horizontal="center" vertical="center"/>
      <protection locked="0"/>
    </xf>
    <xf numFmtId="3" fontId="65" fillId="0" borderId="0" xfId="61" applyNumberFormat="1" applyFont="1" applyFill="1" applyBorder="1" applyAlignment="1" applyProtection="1">
      <alignment horizontal="center" vertical="center"/>
      <protection locked="0"/>
    </xf>
    <xf numFmtId="172" fontId="64" fillId="0" borderId="0" xfId="61" applyNumberFormat="1" applyFont="1" applyFill="1" applyBorder="1" applyAlignment="1" applyProtection="1">
      <alignment horizontal="center" vertical="center"/>
      <protection locked="0"/>
    </xf>
    <xf numFmtId="3" fontId="64" fillId="0" borderId="0" xfId="61" applyNumberFormat="1" applyFont="1" applyFill="1" applyBorder="1" applyAlignment="1" applyProtection="1">
      <alignment horizontal="center" vertical="center"/>
      <protection locked="0"/>
    </xf>
    <xf numFmtId="3" fontId="65" fillId="0" borderId="17" xfId="61" applyNumberFormat="1" applyFont="1" applyFill="1" applyBorder="1" applyAlignment="1" applyProtection="1">
      <alignment horizontal="center" vertical="center"/>
      <protection locked="0"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0" xfId="48" applyNumberFormat="1" applyFont="1" applyBorder="1" applyAlignment="1">
      <alignment horizontal="center" vertical="center" wrapText="1"/>
      <protection/>
    </xf>
    <xf numFmtId="14" fontId="24" fillId="0" borderId="51" xfId="48" applyNumberFormat="1" applyFont="1" applyBorder="1" applyAlignment="1">
      <alignment horizontal="center" vertical="center" wrapText="1"/>
      <protection/>
    </xf>
    <xf numFmtId="0" fontId="23" fillId="0" borderId="52" xfId="67" applyFont="1" applyFill="1" applyBorder="1" applyAlignment="1">
      <alignment horizontal="center"/>
      <protection/>
    </xf>
    <xf numFmtId="2" fontId="24" fillId="0" borderId="50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0" xfId="6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3" xfId="65" applyFont="1" applyFill="1" applyBorder="1" applyAlignment="1">
      <alignment horizontal="left" wrapText="1"/>
      <protection/>
    </xf>
    <xf numFmtId="0" fontId="21" fillId="0" borderId="54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56" xfId="57" applyFont="1" applyBorder="1" applyAlignment="1">
      <alignment horizontal="center" vertical="center"/>
      <protection/>
    </xf>
    <xf numFmtId="0" fontId="21" fillId="0" borderId="57" xfId="57" applyFont="1" applyBorder="1" applyAlignment="1">
      <alignment horizontal="center" vertical="center"/>
      <protection/>
    </xf>
    <xf numFmtId="0" fontId="21" fillId="0" borderId="58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9" xfId="67" applyFont="1" applyFill="1" applyBorder="1" applyAlignment="1">
      <alignment horizontal="center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60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0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1" xfId="67" applyFont="1" applyFill="1" applyBorder="1" applyAlignment="1">
      <alignment horizontal="center" vertical="center" wrapText="1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61" xfId="59" applyFont="1" applyFill="1" applyBorder="1" applyAlignment="1">
      <alignment horizontal="center" vertical="center"/>
      <protection/>
    </xf>
    <xf numFmtId="0" fontId="8" fillId="0" borderId="62" xfId="58" applyFont="1" applyFill="1" applyBorder="1" applyAlignment="1">
      <alignment horizontal="left" vertical="center" wrapText="1"/>
      <protection/>
    </xf>
    <xf numFmtId="173" fontId="5" fillId="0" borderId="16" xfId="59" applyNumberFormat="1" applyFont="1" applyFill="1" applyBorder="1" applyAlignment="1">
      <alignment horizontal="center" vertical="center"/>
      <protection/>
    </xf>
    <xf numFmtId="173" fontId="5" fillId="0" borderId="48" xfId="59" applyNumberFormat="1" applyFont="1" applyFill="1" applyBorder="1" applyAlignment="1">
      <alignment horizontal="center" vertical="center"/>
      <protection/>
    </xf>
    <xf numFmtId="0" fontId="34" fillId="0" borderId="62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63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64" xfId="61" applyNumberFormat="1" applyFont="1" applyFill="1" applyBorder="1" applyAlignment="1" applyProtection="1">
      <alignment horizontal="center" vertical="center" wrapText="1"/>
      <protection/>
    </xf>
    <xf numFmtId="1" fontId="14" fillId="0" borderId="65" xfId="61" applyNumberFormat="1" applyFont="1" applyFill="1" applyBorder="1" applyAlignment="1" applyProtection="1">
      <alignment horizontal="center" vertical="center" wrapText="1"/>
      <protection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66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1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68" xfId="61" applyNumberFormat="1" applyFont="1" applyFill="1" applyBorder="1" applyAlignment="1" applyProtection="1">
      <alignment horizontal="center" vertical="center"/>
      <protection locked="0"/>
    </xf>
    <xf numFmtId="1" fontId="32" fillId="0" borderId="69" xfId="61" applyNumberFormat="1" applyFont="1" applyFill="1" applyBorder="1" applyAlignment="1" applyProtection="1">
      <alignment horizontal="center" vertical="center"/>
      <protection locked="0"/>
    </xf>
    <xf numFmtId="1" fontId="32" fillId="0" borderId="70" xfId="61" applyNumberFormat="1" applyFont="1" applyFill="1" applyBorder="1" applyAlignment="1" applyProtection="1">
      <alignment horizontal="center" vertical="center"/>
      <protection locked="0"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7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71" xfId="61" applyNumberFormat="1" applyFont="1" applyFill="1" applyBorder="1" applyAlignment="1" applyProtection="1">
      <alignment horizontal="center" vertical="center" wrapText="1"/>
      <protection/>
    </xf>
    <xf numFmtId="1" fontId="11" fillId="0" borderId="72" xfId="61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10" sqref="B10"/>
    </sheetView>
  </sheetViews>
  <sheetFormatPr defaultColWidth="10.28125" defaultRowHeight="15"/>
  <cols>
    <col min="1" max="1" width="33.421875" style="72" customWidth="1"/>
    <col min="2" max="2" width="10.7109375" style="77" customWidth="1"/>
    <col min="3" max="3" width="11.421875" style="77" customWidth="1"/>
    <col min="4" max="4" width="10.421875" style="72" customWidth="1"/>
    <col min="5" max="5" width="11.28125" style="72" customWidth="1"/>
    <col min="6" max="6" width="12.7109375" style="72" customWidth="1"/>
    <col min="7" max="7" width="12.00390625" style="72" customWidth="1"/>
    <col min="8" max="8" width="10.00390625" style="72" customWidth="1"/>
    <col min="9" max="9" width="11.140625" style="72" customWidth="1"/>
    <col min="10" max="10" width="10.8515625" style="72" customWidth="1"/>
    <col min="11" max="11" width="10.57421875" style="72" customWidth="1"/>
    <col min="12" max="245" width="7.8515625" style="72" customWidth="1"/>
    <col min="246" max="246" width="39.28125" style="72" customWidth="1"/>
    <col min="247" max="16384" width="10.28125" style="72" customWidth="1"/>
  </cols>
  <sheetData>
    <row r="1" spans="1:11" ht="74.25" customHeight="1">
      <c r="A1" s="223" t="s">
        <v>121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6.5" customHeight="1" thickBot="1">
      <c r="A2" s="224" t="s">
        <v>87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s="74" customFormat="1" ht="39" customHeight="1" thickTop="1">
      <c r="A3" s="73"/>
      <c r="B3" s="225" t="s">
        <v>55</v>
      </c>
      <c r="C3" s="226"/>
      <c r="D3" s="227" t="s">
        <v>56</v>
      </c>
      <c r="E3" s="228"/>
      <c r="F3" s="227" t="s">
        <v>57</v>
      </c>
      <c r="G3" s="228"/>
      <c r="H3" s="227" t="s">
        <v>58</v>
      </c>
      <c r="I3" s="228"/>
      <c r="J3" s="227" t="s">
        <v>59</v>
      </c>
      <c r="K3" s="229"/>
    </row>
    <row r="4" spans="1:11" s="74" customFormat="1" ht="40.5" customHeight="1" thickBot="1">
      <c r="A4" s="75"/>
      <c r="B4" s="112" t="s">
        <v>122</v>
      </c>
      <c r="C4" s="113" t="s">
        <v>123</v>
      </c>
      <c r="D4" s="112" t="s">
        <v>122</v>
      </c>
      <c r="E4" s="113" t="s">
        <v>123</v>
      </c>
      <c r="F4" s="112" t="s">
        <v>122</v>
      </c>
      <c r="G4" s="113" t="s">
        <v>123</v>
      </c>
      <c r="H4" s="112" t="s">
        <v>122</v>
      </c>
      <c r="I4" s="113" t="s">
        <v>123</v>
      </c>
      <c r="J4" s="112" t="s">
        <v>122</v>
      </c>
      <c r="K4" s="113" t="s">
        <v>123</v>
      </c>
    </row>
    <row r="5" spans="1:11" s="74" customFormat="1" ht="63" customHeight="1" thickTop="1">
      <c r="A5" s="199" t="s">
        <v>62</v>
      </c>
      <c r="B5" s="200">
        <v>477.9</v>
      </c>
      <c r="C5" s="206">
        <v>478.4</v>
      </c>
      <c r="D5" s="86"/>
      <c r="E5" s="85"/>
      <c r="F5" s="86"/>
      <c r="G5" s="85"/>
      <c r="H5" s="87"/>
      <c r="I5" s="85"/>
      <c r="J5" s="87"/>
      <c r="K5" s="88"/>
    </row>
    <row r="6" spans="1:11" s="74" customFormat="1" ht="48.75" customHeight="1">
      <c r="A6" s="111" t="s">
        <v>61</v>
      </c>
      <c r="B6" s="89">
        <v>62.9</v>
      </c>
      <c r="C6" s="105">
        <v>63.7</v>
      </c>
      <c r="D6" s="89"/>
      <c r="E6" s="90"/>
      <c r="F6" s="89"/>
      <c r="G6" s="90"/>
      <c r="H6" s="91"/>
      <c r="I6" s="90"/>
      <c r="J6" s="91"/>
      <c r="K6" s="92"/>
    </row>
    <row r="7" spans="1:11" s="74" customFormat="1" ht="57" customHeight="1">
      <c r="A7" s="108" t="s">
        <v>63</v>
      </c>
      <c r="B7" s="201">
        <v>423.7</v>
      </c>
      <c r="C7" s="202">
        <v>426.1</v>
      </c>
      <c r="D7" s="93"/>
      <c r="E7" s="94"/>
      <c r="F7" s="93"/>
      <c r="G7" s="94"/>
      <c r="H7" s="95"/>
      <c r="I7" s="94"/>
      <c r="J7" s="95"/>
      <c r="K7" s="96"/>
    </row>
    <row r="8" spans="1:11" s="74" customFormat="1" ht="54.75" customHeight="1">
      <c r="A8" s="109" t="s">
        <v>60</v>
      </c>
      <c r="B8" s="97">
        <v>55.8</v>
      </c>
      <c r="C8" s="98">
        <v>56.8</v>
      </c>
      <c r="D8" s="97"/>
      <c r="E8" s="98"/>
      <c r="F8" s="97"/>
      <c r="G8" s="98"/>
      <c r="H8" s="99"/>
      <c r="I8" s="98"/>
      <c r="J8" s="99"/>
      <c r="K8" s="100"/>
    </row>
    <row r="9" spans="1:11" s="74" customFormat="1" ht="70.5" customHeight="1">
      <c r="A9" s="110" t="s">
        <v>69</v>
      </c>
      <c r="B9" s="203">
        <v>54.2</v>
      </c>
      <c r="C9" s="204">
        <v>52.3</v>
      </c>
      <c r="D9" s="101"/>
      <c r="E9" s="102"/>
      <c r="F9" s="101"/>
      <c r="G9" s="102"/>
      <c r="H9" s="103"/>
      <c r="I9" s="102"/>
      <c r="J9" s="103"/>
      <c r="K9" s="104"/>
    </row>
    <row r="10" spans="1:11" s="74" customFormat="1" ht="60.75" customHeight="1">
      <c r="A10" s="111" t="s">
        <v>64</v>
      </c>
      <c r="B10" s="89">
        <v>11.3</v>
      </c>
      <c r="C10" s="105">
        <v>10.9</v>
      </c>
      <c r="D10" s="89"/>
      <c r="E10" s="105"/>
      <c r="F10" s="89"/>
      <c r="G10" s="105"/>
      <c r="H10" s="106"/>
      <c r="I10" s="105"/>
      <c r="J10" s="106"/>
      <c r="K10" s="107"/>
    </row>
    <row r="11" spans="1:11" s="79" customFormat="1" ht="15.75">
      <c r="A11" s="76"/>
      <c r="B11" s="76"/>
      <c r="C11" s="77"/>
      <c r="D11" s="76"/>
      <c r="E11" s="76"/>
      <c r="F11" s="78"/>
      <c r="G11" s="76"/>
      <c r="H11" s="76"/>
      <c r="I11" s="76"/>
      <c r="J11" s="76"/>
      <c r="K11" s="76"/>
    </row>
    <row r="12" spans="1:11" s="81" customFormat="1" ht="12" customHeight="1">
      <c r="A12" s="80"/>
      <c r="B12" s="80"/>
      <c r="C12" s="77"/>
      <c r="D12" s="80"/>
      <c r="E12" s="80"/>
      <c r="F12" s="78"/>
      <c r="G12" s="80"/>
      <c r="H12" s="80"/>
      <c r="I12" s="80"/>
      <c r="J12" s="80"/>
      <c r="K12" s="80"/>
    </row>
    <row r="13" spans="1:6" ht="15.75">
      <c r="A13" s="82"/>
      <c r="F13" s="78"/>
    </row>
    <row r="14" spans="1:6" ht="15.75">
      <c r="A14" s="82"/>
      <c r="F14" s="78"/>
    </row>
    <row r="15" spans="1:6" ht="15.75">
      <c r="A15" s="82"/>
      <c r="F15" s="78"/>
    </row>
    <row r="16" spans="1:6" ht="15.75">
      <c r="A16" s="82"/>
      <c r="F16" s="83"/>
    </row>
    <row r="17" spans="1:6" ht="15.75">
      <c r="A17" s="82"/>
      <c r="F17" s="84"/>
    </row>
    <row r="18" spans="1:6" ht="15.75">
      <c r="A18" s="82"/>
      <c r="F18" s="78"/>
    </row>
    <row r="19" spans="1:6" ht="15.75">
      <c r="A19" s="82"/>
      <c r="F19" s="78"/>
    </row>
    <row r="20" spans="1:6" ht="15.75">
      <c r="A20" s="82"/>
      <c r="F20" s="78"/>
    </row>
    <row r="21" spans="1:6" ht="15.75">
      <c r="A21" s="82"/>
      <c r="F21" s="78"/>
    </row>
    <row r="22" ht="15">
      <c r="A22" s="82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O14" sqref="O14"/>
    </sheetView>
  </sheetViews>
  <sheetFormatPr defaultColWidth="9.140625" defaultRowHeight="15"/>
  <cols>
    <col min="1" max="1" width="1.28515625" style="138" hidden="1" customWidth="1"/>
    <col min="2" max="2" width="34.421875" style="138" customWidth="1"/>
    <col min="3" max="3" width="15.421875" style="138" customWidth="1"/>
    <col min="4" max="4" width="14.00390625" style="138" customWidth="1"/>
    <col min="5" max="5" width="17.57421875" style="138" customWidth="1"/>
    <col min="6" max="6" width="16.7109375" style="138" customWidth="1"/>
    <col min="7" max="7" width="9.140625" style="138" customWidth="1"/>
    <col min="8" max="10" width="0" style="138" hidden="1" customWidth="1"/>
    <col min="11" max="16384" width="9.140625" style="138" customWidth="1"/>
  </cols>
  <sheetData>
    <row r="1" s="114" customFormat="1" ht="10.5" customHeight="1">
      <c r="F1" s="115"/>
    </row>
    <row r="2" spans="1:6" s="116" customFormat="1" ht="51" customHeight="1">
      <c r="A2" s="230" t="s">
        <v>90</v>
      </c>
      <c r="B2" s="230"/>
      <c r="C2" s="230"/>
      <c r="D2" s="230"/>
      <c r="E2" s="230"/>
      <c r="F2" s="230"/>
    </row>
    <row r="3" spans="1:6" s="116" customFormat="1" ht="9" customHeight="1">
      <c r="A3" s="117"/>
      <c r="B3" s="117"/>
      <c r="C3" s="117"/>
      <c r="D3" s="117"/>
      <c r="E3" s="117"/>
      <c r="F3" s="117"/>
    </row>
    <row r="4" spans="1:6" s="116" customFormat="1" ht="27" customHeight="1">
      <c r="A4" s="117"/>
      <c r="B4" s="233" t="s">
        <v>91</v>
      </c>
      <c r="C4" s="233"/>
      <c r="D4" s="117"/>
      <c r="E4" s="117"/>
      <c r="F4" s="118" t="s">
        <v>65</v>
      </c>
    </row>
    <row r="5" spans="1:6" s="116" customFormat="1" ht="24.75" customHeight="1">
      <c r="A5" s="117"/>
      <c r="B5" s="231"/>
      <c r="C5" s="232" t="s">
        <v>130</v>
      </c>
      <c r="D5" s="232" t="s">
        <v>131</v>
      </c>
      <c r="E5" s="232" t="s">
        <v>66</v>
      </c>
      <c r="F5" s="232"/>
    </row>
    <row r="6" spans="1:6" s="116" customFormat="1" ht="54.75" customHeight="1">
      <c r="A6" s="119"/>
      <c r="B6" s="231"/>
      <c r="C6" s="232"/>
      <c r="D6" s="232"/>
      <c r="E6" s="120" t="s">
        <v>3</v>
      </c>
      <c r="F6" s="121" t="s">
        <v>67</v>
      </c>
    </row>
    <row r="7" spans="2:6" s="122" customFormat="1" ht="19.5" customHeight="1">
      <c r="B7" s="123" t="s">
        <v>28</v>
      </c>
      <c r="C7" s="124">
        <v>1</v>
      </c>
      <c r="D7" s="125">
        <v>2</v>
      </c>
      <c r="E7" s="124">
        <v>3</v>
      </c>
      <c r="F7" s="125">
        <v>4</v>
      </c>
    </row>
    <row r="8" spans="2:10" s="126" customFormat="1" ht="27.75" customHeight="1">
      <c r="B8" s="166" t="s">
        <v>71</v>
      </c>
      <c r="C8" s="127">
        <f>SUM(C9:C29)</f>
        <v>7157</v>
      </c>
      <c r="D8" s="127">
        <f>SUM(D9:D29)</f>
        <v>8073</v>
      </c>
      <c r="E8" s="128">
        <f>IF(C8=0,0,(D8/C8)*100)</f>
        <v>112.79865865586139</v>
      </c>
      <c r="F8" s="127">
        <f aca="true" t="shared" si="0" ref="F8:F29">D8-C8</f>
        <v>916</v>
      </c>
      <c r="I8" s="129"/>
      <c r="J8" s="129"/>
    </row>
    <row r="9" spans="2:10" s="130" customFormat="1" ht="23.25" customHeight="1">
      <c r="B9" s="131" t="s">
        <v>100</v>
      </c>
      <c r="C9" s="132">
        <v>666</v>
      </c>
      <c r="D9" s="132">
        <v>186</v>
      </c>
      <c r="E9" s="133">
        <f aca="true" t="shared" si="1" ref="E9:E29">IF(C9=0,0,(D9/C9)*100)</f>
        <v>27.927927927927925</v>
      </c>
      <c r="F9" s="132">
        <f t="shared" si="0"/>
        <v>-480</v>
      </c>
      <c r="H9" s="134">
        <f>ROUND(D9/$D$8*100,1)</f>
        <v>2.3</v>
      </c>
      <c r="I9" s="135">
        <f>ROUND(C9/1000,1)</f>
        <v>0.7</v>
      </c>
      <c r="J9" s="135">
        <f>ROUND(D9/1000,1)</f>
        <v>0.2</v>
      </c>
    </row>
    <row r="10" spans="2:10" s="130" customFormat="1" ht="23.25" customHeight="1">
      <c r="B10" s="131" t="s">
        <v>101</v>
      </c>
      <c r="C10" s="132">
        <v>180</v>
      </c>
      <c r="D10" s="132">
        <v>251</v>
      </c>
      <c r="E10" s="133">
        <f t="shared" si="1"/>
        <v>139.44444444444443</v>
      </c>
      <c r="F10" s="132">
        <f t="shared" si="0"/>
        <v>71</v>
      </c>
      <c r="H10" s="134">
        <f aca="true" t="shared" si="2" ref="H10:H29">ROUND(D10/$D$8*100,1)</f>
        <v>3.1</v>
      </c>
      <c r="I10" s="135">
        <f aca="true" t="shared" si="3" ref="I10:J29">ROUND(C10/1000,1)</f>
        <v>0.2</v>
      </c>
      <c r="J10" s="135">
        <f t="shared" si="3"/>
        <v>0.3</v>
      </c>
    </row>
    <row r="11" spans="2:10" s="130" customFormat="1" ht="23.25" customHeight="1">
      <c r="B11" s="131" t="s">
        <v>102</v>
      </c>
      <c r="C11" s="132">
        <v>47</v>
      </c>
      <c r="D11" s="132">
        <v>37</v>
      </c>
      <c r="E11" s="133">
        <f t="shared" si="1"/>
        <v>78.72340425531915</v>
      </c>
      <c r="F11" s="132">
        <f t="shared" si="0"/>
        <v>-10</v>
      </c>
      <c r="H11" s="136">
        <f t="shared" si="2"/>
        <v>0.5</v>
      </c>
      <c r="I11" s="135">
        <f t="shared" si="3"/>
        <v>0</v>
      </c>
      <c r="J11" s="135">
        <f t="shared" si="3"/>
        <v>0</v>
      </c>
    </row>
    <row r="12" spans="2:10" s="130" customFormat="1" ht="23.25" customHeight="1">
      <c r="B12" s="131" t="s">
        <v>103</v>
      </c>
      <c r="C12" s="132">
        <v>99</v>
      </c>
      <c r="D12" s="132">
        <v>235</v>
      </c>
      <c r="E12" s="133">
        <f t="shared" si="1"/>
        <v>237.37373737373736</v>
      </c>
      <c r="F12" s="132">
        <f t="shared" si="0"/>
        <v>136</v>
      </c>
      <c r="H12" s="134">
        <f t="shared" si="2"/>
        <v>2.9</v>
      </c>
      <c r="I12" s="135">
        <f t="shared" si="3"/>
        <v>0.1</v>
      </c>
      <c r="J12" s="135">
        <f t="shared" si="3"/>
        <v>0.2</v>
      </c>
    </row>
    <row r="13" spans="2:10" s="130" customFormat="1" ht="23.25" customHeight="1">
      <c r="B13" s="131" t="s">
        <v>104</v>
      </c>
      <c r="C13" s="132">
        <v>304</v>
      </c>
      <c r="D13" s="132">
        <v>469</v>
      </c>
      <c r="E13" s="133">
        <f t="shared" si="1"/>
        <v>154.2763157894737</v>
      </c>
      <c r="F13" s="132">
        <f t="shared" si="0"/>
        <v>165</v>
      </c>
      <c r="H13" s="136">
        <f t="shared" si="2"/>
        <v>5.8</v>
      </c>
      <c r="I13" s="135">
        <f t="shared" si="3"/>
        <v>0.3</v>
      </c>
      <c r="J13" s="135">
        <f t="shared" si="3"/>
        <v>0.5</v>
      </c>
    </row>
    <row r="14" spans="2:10" s="130" customFormat="1" ht="23.25" customHeight="1">
      <c r="B14" s="131" t="s">
        <v>105</v>
      </c>
      <c r="C14" s="132">
        <v>296</v>
      </c>
      <c r="D14" s="132">
        <v>691</v>
      </c>
      <c r="E14" s="133">
        <f t="shared" si="1"/>
        <v>233.44594594594597</v>
      </c>
      <c r="F14" s="132">
        <f t="shared" si="0"/>
        <v>395</v>
      </c>
      <c r="H14" s="134">
        <f t="shared" si="2"/>
        <v>8.6</v>
      </c>
      <c r="I14" s="135">
        <f t="shared" si="3"/>
        <v>0.3</v>
      </c>
      <c r="J14" s="135">
        <f t="shared" si="3"/>
        <v>0.7</v>
      </c>
    </row>
    <row r="15" spans="2:10" s="130" customFormat="1" ht="23.25" customHeight="1">
      <c r="B15" s="131" t="s">
        <v>106</v>
      </c>
      <c r="C15" s="132">
        <v>220</v>
      </c>
      <c r="D15" s="132">
        <v>88</v>
      </c>
      <c r="E15" s="133">
        <f t="shared" si="1"/>
        <v>40</v>
      </c>
      <c r="F15" s="132">
        <f t="shared" si="0"/>
        <v>-132</v>
      </c>
      <c r="H15" s="134">
        <f t="shared" si="2"/>
        <v>1.1</v>
      </c>
      <c r="I15" s="135">
        <f t="shared" si="3"/>
        <v>0.2</v>
      </c>
      <c r="J15" s="135">
        <f t="shared" si="3"/>
        <v>0.1</v>
      </c>
    </row>
    <row r="16" spans="2:10" s="130" customFormat="1" ht="23.25" customHeight="1">
      <c r="B16" s="131" t="s">
        <v>107</v>
      </c>
      <c r="C16" s="132">
        <v>231</v>
      </c>
      <c r="D16" s="132">
        <v>223</v>
      </c>
      <c r="E16" s="133">
        <f t="shared" si="1"/>
        <v>96.53679653679653</v>
      </c>
      <c r="F16" s="132">
        <f t="shared" si="0"/>
        <v>-8</v>
      </c>
      <c r="H16" s="134">
        <f t="shared" si="2"/>
        <v>2.8</v>
      </c>
      <c r="I16" s="135">
        <f t="shared" si="3"/>
        <v>0.2</v>
      </c>
      <c r="J16" s="135">
        <f t="shared" si="3"/>
        <v>0.2</v>
      </c>
    </row>
    <row r="17" spans="2:10" s="130" customFormat="1" ht="23.25" customHeight="1">
      <c r="B17" s="131" t="s">
        <v>108</v>
      </c>
      <c r="C17" s="132">
        <v>36</v>
      </c>
      <c r="D17" s="132">
        <v>135</v>
      </c>
      <c r="E17" s="133">
        <f t="shared" si="1"/>
        <v>375</v>
      </c>
      <c r="F17" s="132">
        <f t="shared" si="0"/>
        <v>99</v>
      </c>
      <c r="H17" s="134">
        <f t="shared" si="2"/>
        <v>1.7</v>
      </c>
      <c r="I17" s="135">
        <f t="shared" si="3"/>
        <v>0</v>
      </c>
      <c r="J17" s="135">
        <f t="shared" si="3"/>
        <v>0.1</v>
      </c>
    </row>
    <row r="18" spans="2:10" s="130" customFormat="1" ht="23.25" customHeight="1">
      <c r="B18" s="131" t="s">
        <v>109</v>
      </c>
      <c r="C18" s="132">
        <v>433</v>
      </c>
      <c r="D18" s="132">
        <v>162</v>
      </c>
      <c r="E18" s="133">
        <f t="shared" si="1"/>
        <v>37.41339491916859</v>
      </c>
      <c r="F18" s="132">
        <f t="shared" si="0"/>
        <v>-271</v>
      </c>
      <c r="H18" s="134">
        <f t="shared" si="2"/>
        <v>2</v>
      </c>
      <c r="I18" s="135">
        <f t="shared" si="3"/>
        <v>0.4</v>
      </c>
      <c r="J18" s="135">
        <f t="shared" si="3"/>
        <v>0.2</v>
      </c>
    </row>
    <row r="19" spans="2:10" s="130" customFormat="1" ht="23.25" customHeight="1">
      <c r="B19" s="131" t="s">
        <v>110</v>
      </c>
      <c r="C19" s="132">
        <v>348</v>
      </c>
      <c r="D19" s="132">
        <v>186</v>
      </c>
      <c r="E19" s="133">
        <f t="shared" si="1"/>
        <v>53.44827586206896</v>
      </c>
      <c r="F19" s="132">
        <f t="shared" si="0"/>
        <v>-162</v>
      </c>
      <c r="H19" s="134">
        <f t="shared" si="2"/>
        <v>2.3</v>
      </c>
      <c r="I19" s="135">
        <f t="shared" si="3"/>
        <v>0.3</v>
      </c>
      <c r="J19" s="135">
        <f t="shared" si="3"/>
        <v>0.2</v>
      </c>
    </row>
    <row r="20" spans="2:10" s="130" customFormat="1" ht="23.25" customHeight="1">
      <c r="B20" s="131" t="s">
        <v>111</v>
      </c>
      <c r="C20" s="132">
        <v>251</v>
      </c>
      <c r="D20" s="132">
        <v>356</v>
      </c>
      <c r="E20" s="133">
        <f t="shared" si="1"/>
        <v>141.83266932270917</v>
      </c>
      <c r="F20" s="132">
        <f t="shared" si="0"/>
        <v>105</v>
      </c>
      <c r="H20" s="136">
        <f t="shared" si="2"/>
        <v>4.4</v>
      </c>
      <c r="I20" s="135">
        <f t="shared" si="3"/>
        <v>0.3</v>
      </c>
      <c r="J20" s="135">
        <f t="shared" si="3"/>
        <v>0.4</v>
      </c>
    </row>
    <row r="21" spans="2:10" s="130" customFormat="1" ht="23.25" customHeight="1">
      <c r="B21" s="131" t="s">
        <v>112</v>
      </c>
      <c r="C21" s="132">
        <v>140</v>
      </c>
      <c r="D21" s="132">
        <v>446</v>
      </c>
      <c r="E21" s="133">
        <f t="shared" si="1"/>
        <v>318.57142857142856</v>
      </c>
      <c r="F21" s="132">
        <f t="shared" si="0"/>
        <v>306</v>
      </c>
      <c r="H21" s="136">
        <f t="shared" si="2"/>
        <v>5.5</v>
      </c>
      <c r="I21" s="135">
        <f t="shared" si="3"/>
        <v>0.1</v>
      </c>
      <c r="J21" s="135">
        <f t="shared" si="3"/>
        <v>0.4</v>
      </c>
    </row>
    <row r="22" spans="2:10" s="130" customFormat="1" ht="23.25" customHeight="1">
      <c r="B22" s="131" t="s">
        <v>113</v>
      </c>
      <c r="C22" s="132">
        <v>18</v>
      </c>
      <c r="D22" s="132">
        <v>136</v>
      </c>
      <c r="E22" s="133">
        <f t="shared" si="1"/>
        <v>755.5555555555555</v>
      </c>
      <c r="F22" s="132">
        <f t="shared" si="0"/>
        <v>118</v>
      </c>
      <c r="H22" s="136">
        <f t="shared" si="2"/>
        <v>1.7</v>
      </c>
      <c r="I22" s="135">
        <f t="shared" si="3"/>
        <v>0</v>
      </c>
      <c r="J22" s="135">
        <f t="shared" si="3"/>
        <v>0.1</v>
      </c>
    </row>
    <row r="23" spans="2:10" s="130" customFormat="1" ht="23.25" customHeight="1">
      <c r="B23" s="131" t="s">
        <v>114</v>
      </c>
      <c r="C23" s="132">
        <v>174</v>
      </c>
      <c r="D23" s="132">
        <v>218</v>
      </c>
      <c r="E23" s="133">
        <f t="shared" si="1"/>
        <v>125.28735632183907</v>
      </c>
      <c r="F23" s="132">
        <f t="shared" si="0"/>
        <v>44</v>
      </c>
      <c r="H23" s="134">
        <f t="shared" si="2"/>
        <v>2.7</v>
      </c>
      <c r="I23" s="135">
        <f t="shared" si="3"/>
        <v>0.2</v>
      </c>
      <c r="J23" s="135">
        <f t="shared" si="3"/>
        <v>0.2</v>
      </c>
    </row>
    <row r="24" spans="2:10" s="130" customFormat="1" ht="23.25" customHeight="1">
      <c r="B24" s="131" t="s">
        <v>115</v>
      </c>
      <c r="C24" s="137">
        <v>56</v>
      </c>
      <c r="D24" s="137">
        <v>211</v>
      </c>
      <c r="E24" s="133">
        <f t="shared" si="1"/>
        <v>376.7857142857143</v>
      </c>
      <c r="F24" s="132">
        <f t="shared" si="0"/>
        <v>155</v>
      </c>
      <c r="H24" s="134">
        <f t="shared" si="2"/>
        <v>2.6</v>
      </c>
      <c r="I24" s="135">
        <f t="shared" si="3"/>
        <v>0.1</v>
      </c>
      <c r="J24" s="135">
        <f t="shared" si="3"/>
        <v>0.2</v>
      </c>
    </row>
    <row r="25" spans="2:10" s="130" customFormat="1" ht="23.25" customHeight="1">
      <c r="B25" s="131" t="s">
        <v>116</v>
      </c>
      <c r="C25" s="132">
        <v>161</v>
      </c>
      <c r="D25" s="132">
        <v>134</v>
      </c>
      <c r="E25" s="133">
        <f t="shared" si="1"/>
        <v>83.22981366459628</v>
      </c>
      <c r="F25" s="132">
        <f t="shared" si="0"/>
        <v>-27</v>
      </c>
      <c r="H25" s="134">
        <f t="shared" si="2"/>
        <v>1.7</v>
      </c>
      <c r="I25" s="135">
        <f t="shared" si="3"/>
        <v>0.2</v>
      </c>
      <c r="J25" s="135">
        <f t="shared" si="3"/>
        <v>0.1</v>
      </c>
    </row>
    <row r="26" spans="2:10" s="130" customFormat="1" ht="26.25" customHeight="1">
      <c r="B26" s="165" t="s">
        <v>117</v>
      </c>
      <c r="C26" s="132">
        <v>84</v>
      </c>
      <c r="D26" s="132">
        <v>192</v>
      </c>
      <c r="E26" s="133">
        <f t="shared" si="1"/>
        <v>228.57142857142856</v>
      </c>
      <c r="F26" s="132">
        <f t="shared" si="0"/>
        <v>108</v>
      </c>
      <c r="H26" s="134">
        <f t="shared" si="2"/>
        <v>2.4</v>
      </c>
      <c r="I26" s="135">
        <f t="shared" si="3"/>
        <v>0.1</v>
      </c>
      <c r="J26" s="135">
        <f t="shared" si="3"/>
        <v>0.2</v>
      </c>
    </row>
    <row r="27" spans="2:10" s="130" customFormat="1" ht="23.25" customHeight="1">
      <c r="B27" s="165" t="s">
        <v>118</v>
      </c>
      <c r="C27" s="132">
        <v>2210</v>
      </c>
      <c r="D27" s="132">
        <v>1929</v>
      </c>
      <c r="E27" s="133">
        <f t="shared" si="1"/>
        <v>87.28506787330316</v>
      </c>
      <c r="F27" s="132">
        <f t="shared" si="0"/>
        <v>-281</v>
      </c>
      <c r="H27" s="134">
        <f t="shared" si="2"/>
        <v>23.9</v>
      </c>
      <c r="I27" s="135">
        <f t="shared" si="3"/>
        <v>2.2</v>
      </c>
      <c r="J27" s="135">
        <f t="shared" si="3"/>
        <v>1.9</v>
      </c>
    </row>
    <row r="28" spans="2:10" s="130" customFormat="1" ht="34.5" customHeight="1">
      <c r="B28" s="165" t="s">
        <v>119</v>
      </c>
      <c r="C28" s="132">
        <v>575</v>
      </c>
      <c r="D28" s="132">
        <v>882</v>
      </c>
      <c r="E28" s="133">
        <f t="shared" si="1"/>
        <v>153.3913043478261</v>
      </c>
      <c r="F28" s="132">
        <f t="shared" si="0"/>
        <v>307</v>
      </c>
      <c r="H28" s="134">
        <f t="shared" si="2"/>
        <v>10.9</v>
      </c>
      <c r="I28" s="135">
        <f t="shared" si="3"/>
        <v>0.6</v>
      </c>
      <c r="J28" s="135">
        <f t="shared" si="3"/>
        <v>0.9</v>
      </c>
    </row>
    <row r="29" spans="2:10" s="130" customFormat="1" ht="35.25" customHeight="1">
      <c r="B29" s="165" t="s">
        <v>70</v>
      </c>
      <c r="C29" s="132">
        <v>628</v>
      </c>
      <c r="D29" s="132">
        <v>906</v>
      </c>
      <c r="E29" s="133">
        <f t="shared" si="1"/>
        <v>144.2675159235669</v>
      </c>
      <c r="F29" s="132">
        <f t="shared" si="0"/>
        <v>278</v>
      </c>
      <c r="H29" s="134">
        <f t="shared" si="2"/>
        <v>11.2</v>
      </c>
      <c r="I29" s="135">
        <f t="shared" si="3"/>
        <v>0.6</v>
      </c>
      <c r="J29" s="135">
        <f t="shared" si="3"/>
        <v>0.9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D16" sqref="D16"/>
    </sheetView>
  </sheetViews>
  <sheetFormatPr defaultColWidth="8.8515625" defaultRowHeight="15"/>
  <cols>
    <col min="1" max="1" width="45.57421875" style="43" customWidth="1"/>
    <col min="2" max="2" width="13.00390625" style="43" customWidth="1"/>
    <col min="3" max="3" width="12.140625" style="43" customWidth="1"/>
    <col min="4" max="4" width="14.28125" style="43" customWidth="1"/>
    <col min="5" max="5" width="15.281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34" t="s">
        <v>132</v>
      </c>
      <c r="B1" s="234"/>
      <c r="C1" s="234"/>
      <c r="D1" s="234"/>
      <c r="E1" s="234"/>
    </row>
    <row r="2" spans="1:5" s="38" customFormat="1" ht="21.75" customHeight="1">
      <c r="A2" s="235" t="s">
        <v>29</v>
      </c>
      <c r="B2" s="235"/>
      <c r="C2" s="235"/>
      <c r="D2" s="235"/>
      <c r="E2" s="235"/>
    </row>
    <row r="3" spans="1:5" s="40" customFormat="1" ht="19.5" customHeight="1" thickBot="1">
      <c r="A3" s="181" t="s">
        <v>91</v>
      </c>
      <c r="B3" s="39"/>
      <c r="C3" s="39"/>
      <c r="D3" s="39"/>
      <c r="E3" s="39"/>
    </row>
    <row r="4" spans="1:5" s="40" customFormat="1" ht="21" customHeight="1">
      <c r="A4" s="236"/>
      <c r="B4" s="220" t="s">
        <v>133</v>
      </c>
      <c r="C4" s="222" t="s">
        <v>134</v>
      </c>
      <c r="D4" s="217" t="s">
        <v>66</v>
      </c>
      <c r="E4" s="218"/>
    </row>
    <row r="5" spans="1:5" s="40" customFormat="1" ht="34.5" customHeight="1">
      <c r="A5" s="219"/>
      <c r="B5" s="221"/>
      <c r="C5" s="216"/>
      <c r="D5" s="140" t="s">
        <v>68</v>
      </c>
      <c r="E5" s="152" t="s">
        <v>3</v>
      </c>
    </row>
    <row r="6" spans="1:5" s="41" customFormat="1" ht="21" customHeight="1">
      <c r="A6" s="153" t="s">
        <v>85</v>
      </c>
      <c r="B6" s="154">
        <f>SUM(B7:B25)</f>
        <v>7157</v>
      </c>
      <c r="C6" s="155">
        <f>SUM(C7:C25)</f>
        <v>8073</v>
      </c>
      <c r="D6" s="156">
        <f>C6-B6</f>
        <v>916</v>
      </c>
      <c r="E6" s="157">
        <f>IF(B6=0,0,(C6/B6)*100)</f>
        <v>112.79865865586139</v>
      </c>
    </row>
    <row r="7" spans="1:9" ht="39.75" customHeight="1">
      <c r="A7" s="158" t="s">
        <v>30</v>
      </c>
      <c r="B7" s="159">
        <v>875</v>
      </c>
      <c r="C7" s="159">
        <v>161</v>
      </c>
      <c r="D7" s="160">
        <f aca="true" t="shared" si="0" ref="D7:D25">C7-B7</f>
        <v>-714</v>
      </c>
      <c r="E7" s="161">
        <f aca="true" t="shared" si="1" ref="E7:E25">IF(B7=0,0,(C7/B7)*100)</f>
        <v>18.4</v>
      </c>
      <c r="F7" s="41"/>
      <c r="G7" s="42"/>
      <c r="I7" s="44"/>
    </row>
    <row r="8" spans="1:9" ht="44.25" customHeight="1">
      <c r="A8" s="158" t="s">
        <v>124</v>
      </c>
      <c r="B8" s="159">
        <v>24</v>
      </c>
      <c r="C8" s="159">
        <v>15</v>
      </c>
      <c r="D8" s="160">
        <f t="shared" si="0"/>
        <v>-9</v>
      </c>
      <c r="E8" s="161">
        <f t="shared" si="1"/>
        <v>62.5</v>
      </c>
      <c r="F8" s="41"/>
      <c r="G8" s="42"/>
      <c r="I8" s="44"/>
    </row>
    <row r="9" spans="1:9" s="45" customFormat="1" ht="27" customHeight="1">
      <c r="A9" s="158" t="s">
        <v>125</v>
      </c>
      <c r="B9" s="159">
        <v>78</v>
      </c>
      <c r="C9" s="159">
        <v>180</v>
      </c>
      <c r="D9" s="160">
        <f t="shared" si="0"/>
        <v>102</v>
      </c>
      <c r="E9" s="161">
        <f t="shared" si="1"/>
        <v>230.76923076923075</v>
      </c>
      <c r="F9" s="41"/>
      <c r="G9" s="42"/>
      <c r="H9" s="43"/>
      <c r="I9" s="44"/>
    </row>
    <row r="10" spans="1:11" ht="43.5" customHeight="1">
      <c r="A10" s="158" t="s">
        <v>31</v>
      </c>
      <c r="B10" s="159">
        <v>5</v>
      </c>
      <c r="C10" s="159">
        <v>20</v>
      </c>
      <c r="D10" s="160">
        <f t="shared" si="0"/>
        <v>15</v>
      </c>
      <c r="E10" s="161">
        <f t="shared" si="1"/>
        <v>400</v>
      </c>
      <c r="F10" s="41"/>
      <c r="G10" s="42"/>
      <c r="I10" s="44"/>
      <c r="K10" s="46"/>
    </row>
    <row r="11" spans="1:9" ht="42" customHeight="1">
      <c r="A11" s="158" t="s">
        <v>32</v>
      </c>
      <c r="B11" s="159">
        <v>68</v>
      </c>
      <c r="C11" s="159">
        <v>120</v>
      </c>
      <c r="D11" s="160">
        <f t="shared" si="0"/>
        <v>52</v>
      </c>
      <c r="E11" s="161">
        <f t="shared" si="1"/>
        <v>176.47058823529412</v>
      </c>
      <c r="F11" s="41"/>
      <c r="G11" s="42"/>
      <c r="I11" s="44"/>
    </row>
    <row r="12" spans="1:9" ht="19.5" customHeight="1">
      <c r="A12" s="158" t="s">
        <v>126</v>
      </c>
      <c r="B12" s="159">
        <v>230</v>
      </c>
      <c r="C12" s="159">
        <v>2</v>
      </c>
      <c r="D12" s="160">
        <f t="shared" si="0"/>
        <v>-228</v>
      </c>
      <c r="E12" s="161">
        <f t="shared" si="1"/>
        <v>0.8695652173913043</v>
      </c>
      <c r="F12" s="41"/>
      <c r="G12" s="42"/>
      <c r="I12" s="141"/>
    </row>
    <row r="13" spans="1:9" ht="41.25" customHeight="1">
      <c r="A13" s="158" t="s">
        <v>33</v>
      </c>
      <c r="B13" s="159">
        <v>41</v>
      </c>
      <c r="C13" s="159">
        <v>59</v>
      </c>
      <c r="D13" s="160">
        <f t="shared" si="0"/>
        <v>18</v>
      </c>
      <c r="E13" s="161">
        <f t="shared" si="1"/>
        <v>143.90243902439025</v>
      </c>
      <c r="F13" s="41"/>
      <c r="G13" s="42"/>
      <c r="I13" s="44"/>
    </row>
    <row r="14" spans="1:9" ht="41.25" customHeight="1">
      <c r="A14" s="158" t="s">
        <v>34</v>
      </c>
      <c r="B14" s="159">
        <v>408</v>
      </c>
      <c r="C14" s="159">
        <v>20</v>
      </c>
      <c r="D14" s="160">
        <f t="shared" si="0"/>
        <v>-388</v>
      </c>
      <c r="E14" s="161">
        <f t="shared" si="1"/>
        <v>4.901960784313726</v>
      </c>
      <c r="F14" s="41"/>
      <c r="G14" s="42"/>
      <c r="I14" s="44"/>
    </row>
    <row r="15" spans="1:9" ht="42" customHeight="1">
      <c r="A15" s="158" t="s">
        <v>35</v>
      </c>
      <c r="B15" s="159">
        <v>0</v>
      </c>
      <c r="C15" s="159">
        <v>0</v>
      </c>
      <c r="D15" s="160">
        <f t="shared" si="0"/>
        <v>0</v>
      </c>
      <c r="E15" s="161">
        <f t="shared" si="1"/>
        <v>0</v>
      </c>
      <c r="F15" s="41"/>
      <c r="G15" s="42"/>
      <c r="I15" s="44"/>
    </row>
    <row r="16" spans="1:9" ht="23.25" customHeight="1">
      <c r="A16" s="158" t="s">
        <v>36</v>
      </c>
      <c r="B16" s="159">
        <v>43</v>
      </c>
      <c r="C16" s="159">
        <v>78</v>
      </c>
      <c r="D16" s="160">
        <f t="shared" si="0"/>
        <v>35</v>
      </c>
      <c r="E16" s="161">
        <f t="shared" si="1"/>
        <v>181.3953488372093</v>
      </c>
      <c r="F16" s="41"/>
      <c r="G16" s="42"/>
      <c r="I16" s="44"/>
    </row>
    <row r="17" spans="1:9" ht="22.5" customHeight="1">
      <c r="A17" s="158" t="s">
        <v>37</v>
      </c>
      <c r="B17" s="159">
        <v>74</v>
      </c>
      <c r="C17" s="159">
        <v>87</v>
      </c>
      <c r="D17" s="160">
        <f t="shared" si="0"/>
        <v>13</v>
      </c>
      <c r="E17" s="161">
        <f t="shared" si="1"/>
        <v>117.56756756756756</v>
      </c>
      <c r="F17" s="41"/>
      <c r="G17" s="42"/>
      <c r="I17" s="44"/>
    </row>
    <row r="18" spans="1:9" ht="22.5" customHeight="1">
      <c r="A18" s="158" t="s">
        <v>38</v>
      </c>
      <c r="B18" s="159">
        <v>26</v>
      </c>
      <c r="C18" s="159">
        <v>15</v>
      </c>
      <c r="D18" s="160">
        <f t="shared" si="0"/>
        <v>-11</v>
      </c>
      <c r="E18" s="161">
        <f t="shared" si="1"/>
        <v>57.692307692307686</v>
      </c>
      <c r="F18" s="41"/>
      <c r="G18" s="42"/>
      <c r="I18" s="44"/>
    </row>
    <row r="19" spans="1:9" ht="38.25" customHeight="1">
      <c r="A19" s="158" t="s">
        <v>39</v>
      </c>
      <c r="B19" s="159">
        <v>155</v>
      </c>
      <c r="C19" s="159">
        <v>158</v>
      </c>
      <c r="D19" s="160">
        <f t="shared" si="0"/>
        <v>3</v>
      </c>
      <c r="E19" s="161">
        <f t="shared" si="1"/>
        <v>101.93548387096773</v>
      </c>
      <c r="F19" s="41"/>
      <c r="G19" s="42"/>
      <c r="I19" s="142"/>
    </row>
    <row r="20" spans="1:9" ht="35.25" customHeight="1">
      <c r="A20" s="158" t="s">
        <v>40</v>
      </c>
      <c r="B20" s="159">
        <v>68</v>
      </c>
      <c r="C20" s="159">
        <v>7</v>
      </c>
      <c r="D20" s="160">
        <f t="shared" si="0"/>
        <v>-61</v>
      </c>
      <c r="E20" s="161">
        <f t="shared" si="1"/>
        <v>10.294117647058822</v>
      </c>
      <c r="F20" s="41"/>
      <c r="G20" s="42"/>
      <c r="I20" s="44"/>
    </row>
    <row r="21" spans="1:9" ht="41.25" customHeight="1">
      <c r="A21" s="158" t="s">
        <v>127</v>
      </c>
      <c r="B21" s="159">
        <v>3358</v>
      </c>
      <c r="C21" s="159">
        <v>4344</v>
      </c>
      <c r="D21" s="160">
        <f t="shared" si="0"/>
        <v>986</v>
      </c>
      <c r="E21" s="161">
        <f t="shared" si="1"/>
        <v>129.3627159023228</v>
      </c>
      <c r="F21" s="41"/>
      <c r="G21" s="42"/>
      <c r="I21" s="44"/>
    </row>
    <row r="22" spans="1:9" ht="19.5" customHeight="1">
      <c r="A22" s="158" t="s">
        <v>41</v>
      </c>
      <c r="B22" s="159">
        <v>697</v>
      </c>
      <c r="C22" s="159">
        <v>572</v>
      </c>
      <c r="D22" s="160">
        <f t="shared" si="0"/>
        <v>-125</v>
      </c>
      <c r="E22" s="161">
        <f t="shared" si="1"/>
        <v>82.06599713055954</v>
      </c>
      <c r="F22" s="41"/>
      <c r="G22" s="42"/>
      <c r="I22" s="44"/>
    </row>
    <row r="23" spans="1:9" ht="39" customHeight="1">
      <c r="A23" s="158" t="s">
        <v>42</v>
      </c>
      <c r="B23" s="159">
        <v>976</v>
      </c>
      <c r="C23" s="159">
        <v>2199</v>
      </c>
      <c r="D23" s="160">
        <f t="shared" si="0"/>
        <v>1223</v>
      </c>
      <c r="E23" s="161">
        <f t="shared" si="1"/>
        <v>225.30737704918033</v>
      </c>
      <c r="F23" s="41"/>
      <c r="G23" s="42"/>
      <c r="I23" s="44"/>
    </row>
    <row r="24" spans="1:9" ht="38.25" customHeight="1">
      <c r="A24" s="158" t="s">
        <v>43</v>
      </c>
      <c r="B24" s="159">
        <v>30</v>
      </c>
      <c r="C24" s="159">
        <v>36</v>
      </c>
      <c r="D24" s="160">
        <f t="shared" si="0"/>
        <v>6</v>
      </c>
      <c r="E24" s="161">
        <f t="shared" si="1"/>
        <v>120</v>
      </c>
      <c r="F24" s="41"/>
      <c r="G24" s="42"/>
      <c r="I24" s="44"/>
    </row>
    <row r="25" spans="1:9" ht="22.5" customHeight="1" thickBot="1">
      <c r="A25" s="162" t="s">
        <v>44</v>
      </c>
      <c r="B25" s="163">
        <v>1</v>
      </c>
      <c r="C25" s="163">
        <v>0</v>
      </c>
      <c r="D25" s="164">
        <f t="shared" si="0"/>
        <v>-1</v>
      </c>
      <c r="E25" s="183">
        <f t="shared" si="1"/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C37" sqref="C37"/>
    </sheetView>
  </sheetViews>
  <sheetFormatPr defaultColWidth="8.8515625" defaultRowHeight="15"/>
  <cols>
    <col min="1" max="1" width="52.8515625" style="43" customWidth="1"/>
    <col min="2" max="2" width="21.28125" style="43" customWidth="1"/>
    <col min="3" max="4" width="22.00390625" style="43" customWidth="1"/>
    <col min="5" max="5" width="21.5742187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38" customFormat="1" ht="49.5" customHeight="1">
      <c r="A1" s="237" t="s">
        <v>132</v>
      </c>
      <c r="B1" s="237"/>
      <c r="C1" s="237"/>
      <c r="D1" s="237"/>
      <c r="E1" s="237"/>
    </row>
    <row r="2" spans="1:5" s="38" customFormat="1" ht="20.25" customHeight="1">
      <c r="A2" s="238" t="s">
        <v>45</v>
      </c>
      <c r="B2" s="238"/>
      <c r="C2" s="238"/>
      <c r="D2" s="238"/>
      <c r="E2" s="238"/>
    </row>
    <row r="3" spans="1:5" s="38" customFormat="1" ht="17.25" customHeight="1" thickBot="1">
      <c r="A3" s="181" t="s">
        <v>91</v>
      </c>
      <c r="B3" s="139"/>
      <c r="C3" s="139"/>
      <c r="D3" s="139"/>
      <c r="E3" s="139"/>
    </row>
    <row r="4" spans="1:5" s="40" customFormat="1" ht="25.5" customHeight="1">
      <c r="A4" s="239"/>
      <c r="B4" s="241" t="s">
        <v>133</v>
      </c>
      <c r="C4" s="241" t="s">
        <v>134</v>
      </c>
      <c r="D4" s="241" t="s">
        <v>66</v>
      </c>
      <c r="E4" s="243"/>
    </row>
    <row r="5" spans="1:5" s="40" customFormat="1" ht="37.5" customHeight="1">
      <c r="A5" s="240"/>
      <c r="B5" s="242"/>
      <c r="C5" s="242"/>
      <c r="D5" s="143" t="s">
        <v>68</v>
      </c>
      <c r="E5" s="144" t="s">
        <v>3</v>
      </c>
    </row>
    <row r="6" spans="1:7" s="49" customFormat="1" ht="34.5" customHeight="1">
      <c r="A6" s="179" t="s">
        <v>85</v>
      </c>
      <c r="B6" s="48">
        <f>SUM(B7:B15)</f>
        <v>7157</v>
      </c>
      <c r="C6" s="48">
        <f>SUM(C7:C15)</f>
        <v>8073</v>
      </c>
      <c r="D6" s="48">
        <f>C6-B6</f>
        <v>916</v>
      </c>
      <c r="E6" s="145">
        <f>ROUND(C6/B6*100,1)</f>
        <v>112.8</v>
      </c>
      <c r="G6" s="50"/>
    </row>
    <row r="7" spans="1:11" ht="51" customHeight="1">
      <c r="A7" s="146" t="s">
        <v>46</v>
      </c>
      <c r="B7" s="51">
        <v>1198</v>
      </c>
      <c r="C7" s="51">
        <v>1671</v>
      </c>
      <c r="D7" s="52">
        <f aca="true" t="shared" si="0" ref="D7:D15">C7-B7</f>
        <v>473</v>
      </c>
      <c r="E7" s="147">
        <f aca="true" t="shared" si="1" ref="E7:E15">ROUND(C7/B7*100,1)</f>
        <v>139.5</v>
      </c>
      <c r="G7" s="50"/>
      <c r="H7" s="53"/>
      <c r="K7" s="53"/>
    </row>
    <row r="8" spans="1:11" ht="35.25" customHeight="1">
      <c r="A8" s="146" t="s">
        <v>47</v>
      </c>
      <c r="B8" s="51">
        <v>2212</v>
      </c>
      <c r="C8" s="51">
        <v>2096</v>
      </c>
      <c r="D8" s="52">
        <f t="shared" si="0"/>
        <v>-116</v>
      </c>
      <c r="E8" s="147">
        <f t="shared" si="1"/>
        <v>94.8</v>
      </c>
      <c r="G8" s="50"/>
      <c r="H8" s="53"/>
      <c r="K8" s="53"/>
    </row>
    <row r="9" spans="1:11" s="45" customFormat="1" ht="25.5" customHeight="1">
      <c r="A9" s="146" t="s">
        <v>48</v>
      </c>
      <c r="B9" s="51">
        <v>907</v>
      </c>
      <c r="C9" s="51">
        <v>1681</v>
      </c>
      <c r="D9" s="52">
        <f t="shared" si="0"/>
        <v>774</v>
      </c>
      <c r="E9" s="147">
        <f t="shared" si="1"/>
        <v>185.3</v>
      </c>
      <c r="F9" s="43"/>
      <c r="G9" s="50"/>
      <c r="H9" s="53"/>
      <c r="I9" s="43"/>
      <c r="K9" s="53"/>
    </row>
    <row r="10" spans="1:11" ht="36.75" customHeight="1">
      <c r="A10" s="146" t="s">
        <v>49</v>
      </c>
      <c r="B10" s="51">
        <v>226</v>
      </c>
      <c r="C10" s="51">
        <v>278</v>
      </c>
      <c r="D10" s="52">
        <f t="shared" si="0"/>
        <v>52</v>
      </c>
      <c r="E10" s="147">
        <f t="shared" si="1"/>
        <v>123</v>
      </c>
      <c r="G10" s="50"/>
      <c r="H10" s="53"/>
      <c r="K10" s="53"/>
    </row>
    <row r="11" spans="1:11" ht="28.5" customHeight="1">
      <c r="A11" s="146" t="s">
        <v>50</v>
      </c>
      <c r="B11" s="51">
        <v>960</v>
      </c>
      <c r="C11" s="51">
        <v>1054</v>
      </c>
      <c r="D11" s="52">
        <f t="shared" si="0"/>
        <v>94</v>
      </c>
      <c r="E11" s="147">
        <f t="shared" si="1"/>
        <v>109.8</v>
      </c>
      <c r="G11" s="50"/>
      <c r="H11" s="53"/>
      <c r="K11" s="53"/>
    </row>
    <row r="12" spans="1:11" ht="59.25" customHeight="1">
      <c r="A12" s="146" t="s">
        <v>51</v>
      </c>
      <c r="B12" s="51">
        <v>104</v>
      </c>
      <c r="C12" s="51">
        <v>49</v>
      </c>
      <c r="D12" s="52">
        <f t="shared" si="0"/>
        <v>-55</v>
      </c>
      <c r="E12" s="147">
        <f t="shared" si="1"/>
        <v>47.1</v>
      </c>
      <c r="G12" s="50"/>
      <c r="H12" s="53"/>
      <c r="K12" s="53"/>
    </row>
    <row r="13" spans="1:18" ht="30.75" customHeight="1">
      <c r="A13" s="146" t="s">
        <v>52</v>
      </c>
      <c r="B13" s="51">
        <v>261</v>
      </c>
      <c r="C13" s="51">
        <v>209</v>
      </c>
      <c r="D13" s="52">
        <f t="shared" si="0"/>
        <v>-52</v>
      </c>
      <c r="E13" s="147">
        <f t="shared" si="1"/>
        <v>80.1</v>
      </c>
      <c r="G13" s="50"/>
      <c r="H13" s="53"/>
      <c r="K13" s="53"/>
      <c r="R13" s="54"/>
    </row>
    <row r="14" spans="1:18" ht="75" customHeight="1">
      <c r="A14" s="146" t="s">
        <v>53</v>
      </c>
      <c r="B14" s="51">
        <v>599</v>
      </c>
      <c r="C14" s="51">
        <v>418</v>
      </c>
      <c r="D14" s="52">
        <f t="shared" si="0"/>
        <v>-181</v>
      </c>
      <c r="E14" s="147">
        <f t="shared" si="1"/>
        <v>69.8</v>
      </c>
      <c r="G14" s="50"/>
      <c r="H14" s="53"/>
      <c r="K14" s="53"/>
      <c r="R14" s="54"/>
    </row>
    <row r="15" spans="1:18" ht="33" customHeight="1" thickBot="1">
      <c r="A15" s="148" t="s">
        <v>54</v>
      </c>
      <c r="B15" s="149">
        <v>690</v>
      </c>
      <c r="C15" s="149">
        <v>617</v>
      </c>
      <c r="D15" s="150">
        <f t="shared" si="0"/>
        <v>-73</v>
      </c>
      <c r="E15" s="151">
        <f t="shared" si="1"/>
        <v>89.4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zoomScale="80" zoomScaleNormal="80" zoomScaleSheetLayoutView="100" zoomScalePageLayoutView="0" workbookViewId="0" topLeftCell="A13">
      <selection activeCell="J27" sqref="J27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44" t="s">
        <v>88</v>
      </c>
      <c r="B1" s="244"/>
      <c r="C1" s="244"/>
      <c r="D1" s="244"/>
      <c r="E1" s="244"/>
    </row>
    <row r="2" spans="1:5" ht="27" customHeight="1">
      <c r="A2" s="245" t="s">
        <v>135</v>
      </c>
      <c r="B2" s="245"/>
      <c r="C2" s="245"/>
      <c r="D2" s="245"/>
      <c r="E2" s="245"/>
    </row>
    <row r="3" spans="1:5" ht="18" customHeight="1">
      <c r="A3" s="246" t="s">
        <v>0</v>
      </c>
      <c r="B3" s="246" t="s">
        <v>1</v>
      </c>
      <c r="C3" s="246" t="s">
        <v>92</v>
      </c>
      <c r="D3" s="247" t="s">
        <v>2</v>
      </c>
      <c r="E3" s="247"/>
    </row>
    <row r="4" spans="1:5" ht="50.25" customHeight="1">
      <c r="A4" s="246"/>
      <c r="B4" s="246"/>
      <c r="C4" s="246"/>
      <c r="D4" s="37" t="s">
        <v>3</v>
      </c>
      <c r="E4" s="66" t="s">
        <v>98</v>
      </c>
    </row>
    <row r="5" spans="1:5" ht="21" customHeight="1">
      <c r="A5" s="67" t="s">
        <v>72</v>
      </c>
      <c r="B5" s="58">
        <v>32227</v>
      </c>
      <c r="C5" s="58">
        <v>29631</v>
      </c>
      <c r="D5" s="56">
        <f aca="true" t="shared" si="0" ref="D5:D19">ROUND(C5/B5*100,1)</f>
        <v>91.9</v>
      </c>
      <c r="E5" s="171">
        <f aca="true" t="shared" si="1" ref="E5:E18">C5-B5</f>
        <v>-2596</v>
      </c>
    </row>
    <row r="6" spans="1:5" ht="15.75">
      <c r="A6" s="68" t="s">
        <v>5</v>
      </c>
      <c r="B6" s="167">
        <v>19853</v>
      </c>
      <c r="C6" s="167">
        <v>18693</v>
      </c>
      <c r="D6" s="61">
        <f t="shared" si="0"/>
        <v>94.2</v>
      </c>
      <c r="E6" s="170">
        <f t="shared" si="1"/>
        <v>-1160</v>
      </c>
    </row>
    <row r="7" spans="1:5" ht="33" customHeight="1">
      <c r="A7" s="67" t="s">
        <v>73</v>
      </c>
      <c r="B7" s="58">
        <v>23765</v>
      </c>
      <c r="C7" s="65">
        <v>24316</v>
      </c>
      <c r="D7" s="56">
        <f t="shared" si="0"/>
        <v>102.3</v>
      </c>
      <c r="E7" s="171">
        <f t="shared" si="1"/>
        <v>551</v>
      </c>
    </row>
    <row r="8" spans="1:5" ht="15.75">
      <c r="A8" s="69" t="s">
        <v>74</v>
      </c>
      <c r="B8" s="167">
        <v>11393</v>
      </c>
      <c r="C8" s="168">
        <v>13692</v>
      </c>
      <c r="D8" s="56">
        <f t="shared" si="0"/>
        <v>120.2</v>
      </c>
      <c r="E8" s="171">
        <f t="shared" si="1"/>
        <v>2299</v>
      </c>
    </row>
    <row r="9" spans="1:5" ht="33" customHeight="1">
      <c r="A9" s="70" t="s">
        <v>6</v>
      </c>
      <c r="B9" s="62">
        <f>B8/B7*100</f>
        <v>47.94024826425415</v>
      </c>
      <c r="C9" s="62">
        <f>C8/C7*100</f>
        <v>56.30860338871525</v>
      </c>
      <c r="D9" s="251" t="s">
        <v>137</v>
      </c>
      <c r="E9" s="252"/>
    </row>
    <row r="10" spans="1:5" ht="33" customHeight="1">
      <c r="A10" s="68" t="s">
        <v>75</v>
      </c>
      <c r="B10" s="167">
        <v>39</v>
      </c>
      <c r="C10" s="167">
        <v>23</v>
      </c>
      <c r="D10" s="56">
        <f t="shared" si="0"/>
        <v>59</v>
      </c>
      <c r="E10" s="170">
        <f>C10-B10</f>
        <v>-16</v>
      </c>
    </row>
    <row r="11" spans="1:5" ht="36" customHeight="1">
      <c r="A11" s="68" t="s">
        <v>76</v>
      </c>
      <c r="B11" s="167">
        <v>203</v>
      </c>
      <c r="C11" s="167">
        <v>188</v>
      </c>
      <c r="D11" s="63">
        <f>ROUND(C11/B11*100,1)</f>
        <v>92.6</v>
      </c>
      <c r="E11" s="169">
        <f>C11-B11</f>
        <v>-15</v>
      </c>
    </row>
    <row r="12" spans="1:5" ht="33" customHeight="1">
      <c r="A12" s="68" t="s">
        <v>77</v>
      </c>
      <c r="B12" s="168">
        <v>4184</v>
      </c>
      <c r="C12" s="167">
        <v>2529</v>
      </c>
      <c r="D12" s="61">
        <f t="shared" si="0"/>
        <v>60.4</v>
      </c>
      <c r="E12" s="170">
        <f t="shared" si="1"/>
        <v>-1655</v>
      </c>
    </row>
    <row r="13" spans="1:5" ht="16.5" customHeight="1">
      <c r="A13" s="68" t="s">
        <v>78</v>
      </c>
      <c r="B13" s="168">
        <v>1357</v>
      </c>
      <c r="C13" s="167">
        <v>1093</v>
      </c>
      <c r="D13" s="56">
        <f t="shared" si="0"/>
        <v>80.5</v>
      </c>
      <c r="E13" s="170">
        <f>C13-B13</f>
        <v>-264</v>
      </c>
    </row>
    <row r="14" spans="1:5" ht="17.25" customHeight="1">
      <c r="A14" s="68" t="s">
        <v>97</v>
      </c>
      <c r="B14" s="168">
        <v>0</v>
      </c>
      <c r="C14" s="167">
        <v>12</v>
      </c>
      <c r="D14" s="170">
        <v>0</v>
      </c>
      <c r="E14" s="170">
        <f>C14-B14</f>
        <v>12</v>
      </c>
    </row>
    <row r="15" spans="1:5" ht="33.75" customHeight="1">
      <c r="A15" s="67" t="s">
        <v>120</v>
      </c>
      <c r="B15" s="65">
        <v>6055</v>
      </c>
      <c r="C15" s="172">
        <v>5896</v>
      </c>
      <c r="D15" s="56">
        <f t="shared" si="0"/>
        <v>97.4</v>
      </c>
      <c r="E15" s="173">
        <f t="shared" si="1"/>
        <v>-159</v>
      </c>
    </row>
    <row r="16" spans="1:5" ht="31.5">
      <c r="A16" s="68" t="s">
        <v>79</v>
      </c>
      <c r="B16" s="167">
        <v>5140</v>
      </c>
      <c r="C16" s="167">
        <v>5437</v>
      </c>
      <c r="D16" s="64">
        <f t="shared" si="0"/>
        <v>105.8</v>
      </c>
      <c r="E16" s="174">
        <f t="shared" si="1"/>
        <v>297</v>
      </c>
    </row>
    <row r="17" spans="1:5" ht="15.75">
      <c r="A17" s="67" t="s">
        <v>19</v>
      </c>
      <c r="B17" s="65">
        <v>25957</v>
      </c>
      <c r="C17" s="65">
        <v>28768</v>
      </c>
      <c r="D17" s="56">
        <f t="shared" si="0"/>
        <v>110.8</v>
      </c>
      <c r="E17" s="171">
        <f t="shared" si="1"/>
        <v>2811</v>
      </c>
    </row>
    <row r="18" spans="1:5" ht="16.5" customHeight="1">
      <c r="A18" s="68" t="s">
        <v>5</v>
      </c>
      <c r="B18" s="168">
        <v>25209</v>
      </c>
      <c r="C18" s="168">
        <v>27673</v>
      </c>
      <c r="D18" s="61">
        <f t="shared" si="0"/>
        <v>109.8</v>
      </c>
      <c r="E18" s="170">
        <f t="shared" si="1"/>
        <v>2464</v>
      </c>
    </row>
    <row r="19" spans="1:5" ht="37.5" customHeight="1">
      <c r="A19" s="67" t="s">
        <v>138</v>
      </c>
      <c r="B19" s="65">
        <v>2080</v>
      </c>
      <c r="C19" s="58">
        <v>2569</v>
      </c>
      <c r="D19" s="61">
        <f t="shared" si="0"/>
        <v>123.5</v>
      </c>
      <c r="E19" s="180" t="s">
        <v>139</v>
      </c>
    </row>
    <row r="20" spans="1:5" ht="9" customHeight="1">
      <c r="A20" s="253" t="s">
        <v>136</v>
      </c>
      <c r="B20" s="253"/>
      <c r="C20" s="253"/>
      <c r="D20" s="253"/>
      <c r="E20" s="253"/>
    </row>
    <row r="21" spans="1:5" ht="21.75" customHeight="1">
      <c r="A21" s="254"/>
      <c r="B21" s="254"/>
      <c r="C21" s="254"/>
      <c r="D21" s="254"/>
      <c r="E21" s="254"/>
    </row>
    <row r="22" spans="1:5" ht="12.75" customHeight="1">
      <c r="A22" s="246" t="s">
        <v>0</v>
      </c>
      <c r="B22" s="246" t="s">
        <v>80</v>
      </c>
      <c r="C22" s="246" t="s">
        <v>81</v>
      </c>
      <c r="D22" s="255" t="s">
        <v>2</v>
      </c>
      <c r="E22" s="256"/>
    </row>
    <row r="23" spans="1:5" ht="48.75" customHeight="1">
      <c r="A23" s="246"/>
      <c r="B23" s="246"/>
      <c r="C23" s="246"/>
      <c r="D23" s="37" t="s">
        <v>3</v>
      </c>
      <c r="E23" s="55" t="s">
        <v>99</v>
      </c>
    </row>
    <row r="24" spans="1:5" ht="26.25" customHeight="1">
      <c r="A24" s="67" t="s">
        <v>4</v>
      </c>
      <c r="B24" s="65">
        <v>9455</v>
      </c>
      <c r="C24" s="58">
        <v>9955</v>
      </c>
      <c r="D24" s="56">
        <f>ROUND(C24/B24*100,1)</f>
        <v>105.3</v>
      </c>
      <c r="E24" s="57">
        <f>C24-B24</f>
        <v>500</v>
      </c>
    </row>
    <row r="25" spans="1:5" ht="31.5">
      <c r="A25" s="67" t="s">
        <v>7</v>
      </c>
      <c r="B25" s="65">
        <v>7419</v>
      </c>
      <c r="C25" s="58">
        <v>7850</v>
      </c>
      <c r="D25" s="56">
        <f>ROUND(C25/B25*100,1)</f>
        <v>105.8</v>
      </c>
      <c r="E25" s="56">
        <f>C25-B25</f>
        <v>431</v>
      </c>
    </row>
    <row r="26" spans="1:5" ht="24" customHeight="1">
      <c r="A26" s="67" t="s">
        <v>82</v>
      </c>
      <c r="B26" s="58">
        <v>1269</v>
      </c>
      <c r="C26" s="58">
        <v>1884</v>
      </c>
      <c r="D26" s="56">
        <f>ROUND(C26/B26*100,1)</f>
        <v>148.5</v>
      </c>
      <c r="E26" s="37">
        <f>C26-B26</f>
        <v>615</v>
      </c>
    </row>
    <row r="27" spans="1:5" ht="34.5" customHeight="1">
      <c r="A27" s="67" t="s">
        <v>83</v>
      </c>
      <c r="B27" s="58">
        <v>1021</v>
      </c>
      <c r="C27" s="58">
        <v>855</v>
      </c>
      <c r="D27" s="56">
        <f>ROUND(C27/B27*100,1)</f>
        <v>83.7</v>
      </c>
      <c r="E27" s="37">
        <f>C27-B27</f>
        <v>-166</v>
      </c>
    </row>
    <row r="28" spans="1:6" ht="24.75" customHeight="1">
      <c r="A28" s="71" t="s">
        <v>9</v>
      </c>
      <c r="B28" s="58">
        <v>3699</v>
      </c>
      <c r="C28" s="58">
        <v>4603</v>
      </c>
      <c r="D28" s="57">
        <f>ROUND(C28/B28*100,1)</f>
        <v>124.4</v>
      </c>
      <c r="E28" s="59" t="s">
        <v>140</v>
      </c>
      <c r="F28" s="2"/>
    </row>
    <row r="29" spans="1:5" ht="24.75" customHeight="1">
      <c r="A29" s="67" t="s">
        <v>10</v>
      </c>
      <c r="B29" s="60">
        <v>7</v>
      </c>
      <c r="C29" s="60">
        <v>5</v>
      </c>
      <c r="D29" s="248" t="s">
        <v>141</v>
      </c>
      <c r="E29" s="249"/>
    </row>
    <row r="30" spans="1:5" ht="33" customHeight="1">
      <c r="A30" s="250"/>
      <c r="B30" s="250"/>
      <c r="C30" s="250"/>
      <c r="D30" s="250"/>
      <c r="E30" s="250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8"/>
  <sheetViews>
    <sheetView tabSelected="1" view="pageBreakPreview" zoomScale="75" zoomScaleNormal="75" zoomScaleSheetLayoutView="75" zoomScalePageLayoutView="0" workbookViewId="0" topLeftCell="A1">
      <selection activeCell="BS17" sqref="BS17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9.7109375" style="6" customWidth="1"/>
    <col min="51" max="51" width="8.7109375" style="6" customWidth="1"/>
    <col min="52" max="52" width="6.7109375" style="6" customWidth="1"/>
    <col min="53" max="53" width="8.140625" style="6" customWidth="1"/>
    <col min="54" max="54" width="7.421875" style="6" customWidth="1"/>
    <col min="55" max="55" width="8.00390625" style="6" customWidth="1"/>
    <col min="56" max="56" width="6.00390625" style="6" customWidth="1"/>
    <col min="57" max="57" width="7.140625" style="6" customWidth="1"/>
    <col min="58" max="58" width="7.7109375" style="6" customWidth="1"/>
    <col min="59" max="59" width="8.57421875" style="6" customWidth="1"/>
    <col min="60" max="60" width="6.421875" style="6" customWidth="1"/>
    <col min="61" max="61" width="7.28125" style="6" customWidth="1"/>
    <col min="62" max="62" width="7.00390625" style="6" customWidth="1"/>
    <col min="63" max="63" width="8.00390625" style="6" customWidth="1"/>
    <col min="64" max="64" width="6.8515625" style="6" customWidth="1"/>
    <col min="65" max="65" width="7.57421875" style="6" customWidth="1"/>
    <col min="66" max="66" width="7.7109375" style="6" customWidth="1"/>
    <col min="67" max="67" width="9.140625" style="6" customWidth="1"/>
    <col min="68" max="68" width="7.8515625" style="6" customWidth="1"/>
    <col min="69" max="69" width="10.28125" style="6" customWidth="1"/>
    <col min="70" max="70" width="7.28125" style="6" customWidth="1"/>
    <col min="71" max="71" width="7.57421875" style="6" customWidth="1"/>
    <col min="72" max="72" width="7.28125" style="6" customWidth="1"/>
    <col min="73" max="73" width="8.00390625" style="6" customWidth="1"/>
    <col min="74" max="16384" width="9.140625" style="6" customWidth="1"/>
  </cols>
  <sheetData>
    <row r="1" spans="1:70" ht="24.75" customHeight="1">
      <c r="A1" s="3"/>
      <c r="B1" s="277" t="s">
        <v>89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R1" s="8"/>
    </row>
    <row r="2" spans="1:73" ht="39.75" customHeight="1" thickBot="1">
      <c r="A2" s="9"/>
      <c r="B2" s="278" t="s">
        <v>128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8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11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11</v>
      </c>
      <c r="BU2" s="8" t="s">
        <v>11</v>
      </c>
    </row>
    <row r="3" spans="1:73" ht="11.25" customHeight="1">
      <c r="A3" s="263"/>
      <c r="B3" s="257" t="s">
        <v>12</v>
      </c>
      <c r="C3" s="257"/>
      <c r="D3" s="257"/>
      <c r="E3" s="257"/>
      <c r="F3" s="267" t="s">
        <v>13</v>
      </c>
      <c r="G3" s="268"/>
      <c r="H3" s="268"/>
      <c r="I3" s="269"/>
      <c r="J3" s="267" t="s">
        <v>14</v>
      </c>
      <c r="K3" s="268"/>
      <c r="L3" s="268"/>
      <c r="M3" s="269"/>
      <c r="N3" s="267" t="s">
        <v>93</v>
      </c>
      <c r="O3" s="268"/>
      <c r="P3" s="268"/>
      <c r="Q3" s="269"/>
      <c r="R3" s="267" t="s">
        <v>86</v>
      </c>
      <c r="S3" s="268"/>
      <c r="T3" s="268"/>
      <c r="U3" s="269"/>
      <c r="V3" s="267" t="s">
        <v>15</v>
      </c>
      <c r="W3" s="268"/>
      <c r="X3" s="268"/>
      <c r="Y3" s="269"/>
      <c r="Z3" s="267" t="s">
        <v>16</v>
      </c>
      <c r="AA3" s="268"/>
      <c r="AB3" s="268"/>
      <c r="AC3" s="269"/>
      <c r="AD3" s="290" t="s">
        <v>96</v>
      </c>
      <c r="AE3" s="291"/>
      <c r="AF3" s="291"/>
      <c r="AG3" s="291"/>
      <c r="AH3" s="292"/>
      <c r="AI3" s="292"/>
      <c r="AJ3" s="292"/>
      <c r="AK3" s="293"/>
      <c r="AL3" s="267" t="s">
        <v>17</v>
      </c>
      <c r="AM3" s="268"/>
      <c r="AN3" s="268"/>
      <c r="AO3" s="269"/>
      <c r="AP3" s="13"/>
      <c r="AQ3" s="14"/>
      <c r="AR3" s="14"/>
      <c r="AS3" s="14"/>
      <c r="AT3" s="283" t="s">
        <v>18</v>
      </c>
      <c r="AU3" s="283"/>
      <c r="AV3" s="283"/>
      <c r="AW3" s="283"/>
      <c r="AX3" s="257" t="s">
        <v>19</v>
      </c>
      <c r="AY3" s="257"/>
      <c r="AZ3" s="257"/>
      <c r="BA3" s="257"/>
      <c r="BB3" s="267" t="s">
        <v>20</v>
      </c>
      <c r="BC3" s="268"/>
      <c r="BD3" s="268"/>
      <c r="BE3" s="269"/>
      <c r="BF3" s="257" t="s">
        <v>21</v>
      </c>
      <c r="BG3" s="257"/>
      <c r="BH3" s="257"/>
      <c r="BI3" s="257"/>
      <c r="BJ3" s="267" t="s">
        <v>129</v>
      </c>
      <c r="BK3" s="268"/>
      <c r="BL3" s="269"/>
      <c r="BM3" s="267" t="s">
        <v>22</v>
      </c>
      <c r="BN3" s="268"/>
      <c r="BO3" s="268"/>
      <c r="BP3" s="268"/>
      <c r="BQ3" s="269"/>
      <c r="BR3" s="257" t="s">
        <v>9</v>
      </c>
      <c r="BS3" s="257"/>
      <c r="BT3" s="257"/>
      <c r="BU3" s="257"/>
    </row>
    <row r="4" spans="1:73" ht="38.25" customHeight="1">
      <c r="A4" s="264"/>
      <c r="B4" s="257"/>
      <c r="C4" s="257"/>
      <c r="D4" s="257"/>
      <c r="E4" s="257"/>
      <c r="F4" s="270"/>
      <c r="G4" s="271"/>
      <c r="H4" s="271"/>
      <c r="I4" s="272"/>
      <c r="J4" s="270"/>
      <c r="K4" s="271"/>
      <c r="L4" s="271"/>
      <c r="M4" s="272"/>
      <c r="N4" s="270"/>
      <c r="O4" s="271"/>
      <c r="P4" s="271"/>
      <c r="Q4" s="272"/>
      <c r="R4" s="270"/>
      <c r="S4" s="271"/>
      <c r="T4" s="271"/>
      <c r="U4" s="272"/>
      <c r="V4" s="270"/>
      <c r="W4" s="271"/>
      <c r="X4" s="271"/>
      <c r="Y4" s="272"/>
      <c r="Z4" s="270"/>
      <c r="AA4" s="271"/>
      <c r="AB4" s="271"/>
      <c r="AC4" s="272"/>
      <c r="AD4" s="285" t="s">
        <v>94</v>
      </c>
      <c r="AE4" s="257"/>
      <c r="AF4" s="257"/>
      <c r="AG4" s="257"/>
      <c r="AH4" s="267" t="s">
        <v>95</v>
      </c>
      <c r="AI4" s="268"/>
      <c r="AJ4" s="268"/>
      <c r="AK4" s="269"/>
      <c r="AL4" s="270"/>
      <c r="AM4" s="271"/>
      <c r="AN4" s="271"/>
      <c r="AO4" s="272"/>
      <c r="AP4" s="15"/>
      <c r="AQ4" s="16"/>
      <c r="AR4" s="286" t="s">
        <v>23</v>
      </c>
      <c r="AS4" s="287"/>
      <c r="AT4" s="283"/>
      <c r="AU4" s="283"/>
      <c r="AV4" s="283"/>
      <c r="AW4" s="283"/>
      <c r="AX4" s="257"/>
      <c r="AY4" s="257"/>
      <c r="AZ4" s="257"/>
      <c r="BA4" s="257"/>
      <c r="BB4" s="270"/>
      <c r="BC4" s="271"/>
      <c r="BD4" s="271"/>
      <c r="BE4" s="272"/>
      <c r="BF4" s="257"/>
      <c r="BG4" s="257"/>
      <c r="BH4" s="257"/>
      <c r="BI4" s="257"/>
      <c r="BJ4" s="270"/>
      <c r="BK4" s="271"/>
      <c r="BL4" s="272"/>
      <c r="BM4" s="270"/>
      <c r="BN4" s="271"/>
      <c r="BO4" s="271"/>
      <c r="BP4" s="271"/>
      <c r="BQ4" s="272"/>
      <c r="BR4" s="257"/>
      <c r="BS4" s="257"/>
      <c r="BT4" s="257"/>
      <c r="BU4" s="257"/>
    </row>
    <row r="5" spans="1:73" ht="15" customHeight="1">
      <c r="A5" s="264"/>
      <c r="B5" s="266"/>
      <c r="C5" s="266"/>
      <c r="D5" s="266"/>
      <c r="E5" s="266"/>
      <c r="F5" s="270"/>
      <c r="G5" s="271"/>
      <c r="H5" s="271"/>
      <c r="I5" s="272"/>
      <c r="J5" s="273"/>
      <c r="K5" s="274"/>
      <c r="L5" s="274"/>
      <c r="M5" s="275"/>
      <c r="N5" s="273"/>
      <c r="O5" s="274"/>
      <c r="P5" s="274"/>
      <c r="Q5" s="275"/>
      <c r="R5" s="273"/>
      <c r="S5" s="274"/>
      <c r="T5" s="274"/>
      <c r="U5" s="275"/>
      <c r="V5" s="273"/>
      <c r="W5" s="274"/>
      <c r="X5" s="274"/>
      <c r="Y5" s="275"/>
      <c r="Z5" s="273"/>
      <c r="AA5" s="274"/>
      <c r="AB5" s="274"/>
      <c r="AC5" s="275"/>
      <c r="AD5" s="285"/>
      <c r="AE5" s="257"/>
      <c r="AF5" s="257"/>
      <c r="AG5" s="257"/>
      <c r="AH5" s="273"/>
      <c r="AI5" s="274"/>
      <c r="AJ5" s="274"/>
      <c r="AK5" s="275"/>
      <c r="AL5" s="273"/>
      <c r="AM5" s="274"/>
      <c r="AN5" s="274"/>
      <c r="AO5" s="275"/>
      <c r="AP5" s="17"/>
      <c r="AQ5" s="18"/>
      <c r="AR5" s="288"/>
      <c r="AS5" s="289"/>
      <c r="AT5" s="283"/>
      <c r="AU5" s="283"/>
      <c r="AV5" s="283"/>
      <c r="AW5" s="283"/>
      <c r="AX5" s="257"/>
      <c r="AY5" s="257"/>
      <c r="AZ5" s="257"/>
      <c r="BA5" s="257"/>
      <c r="BB5" s="273"/>
      <c r="BC5" s="274"/>
      <c r="BD5" s="274"/>
      <c r="BE5" s="275"/>
      <c r="BF5" s="257"/>
      <c r="BG5" s="257"/>
      <c r="BH5" s="257"/>
      <c r="BI5" s="257"/>
      <c r="BJ5" s="273"/>
      <c r="BK5" s="274"/>
      <c r="BL5" s="275"/>
      <c r="BM5" s="273"/>
      <c r="BN5" s="274"/>
      <c r="BO5" s="274"/>
      <c r="BP5" s="274"/>
      <c r="BQ5" s="275"/>
      <c r="BR5" s="257"/>
      <c r="BS5" s="257"/>
      <c r="BT5" s="257"/>
      <c r="BU5" s="257"/>
    </row>
    <row r="6" spans="1:73" ht="35.25" customHeight="1">
      <c r="A6" s="264"/>
      <c r="B6" s="258">
        <v>2017</v>
      </c>
      <c r="C6" s="259">
        <v>2018</v>
      </c>
      <c r="D6" s="276" t="s">
        <v>24</v>
      </c>
      <c r="E6" s="276"/>
      <c r="F6" s="258">
        <v>2017</v>
      </c>
      <c r="G6" s="259">
        <v>2018</v>
      </c>
      <c r="H6" s="276" t="s">
        <v>24</v>
      </c>
      <c r="I6" s="276"/>
      <c r="J6" s="258">
        <v>2017</v>
      </c>
      <c r="K6" s="259">
        <v>2018</v>
      </c>
      <c r="L6" s="281" t="s">
        <v>24</v>
      </c>
      <c r="M6" s="282"/>
      <c r="N6" s="258">
        <v>2017</v>
      </c>
      <c r="O6" s="259">
        <v>2018</v>
      </c>
      <c r="P6" s="276" t="s">
        <v>24</v>
      </c>
      <c r="Q6" s="276"/>
      <c r="R6" s="258">
        <v>2017</v>
      </c>
      <c r="S6" s="259">
        <v>2018</v>
      </c>
      <c r="T6" s="284" t="s">
        <v>24</v>
      </c>
      <c r="U6" s="284"/>
      <c r="V6" s="284">
        <v>2014</v>
      </c>
      <c r="W6" s="284">
        <v>2015</v>
      </c>
      <c r="X6" s="294" t="s">
        <v>24</v>
      </c>
      <c r="Y6" s="295"/>
      <c r="Z6" s="258">
        <v>2017</v>
      </c>
      <c r="AA6" s="259">
        <v>2018</v>
      </c>
      <c r="AB6" s="276" t="s">
        <v>24</v>
      </c>
      <c r="AC6" s="276"/>
      <c r="AD6" s="258">
        <v>2017</v>
      </c>
      <c r="AE6" s="259">
        <v>2018</v>
      </c>
      <c r="AF6" s="276" t="s">
        <v>24</v>
      </c>
      <c r="AG6" s="276"/>
      <c r="AH6" s="258">
        <v>2017</v>
      </c>
      <c r="AI6" s="259">
        <v>2018</v>
      </c>
      <c r="AJ6" s="276" t="s">
        <v>24</v>
      </c>
      <c r="AK6" s="276"/>
      <c r="AL6" s="258">
        <v>2017</v>
      </c>
      <c r="AM6" s="259">
        <v>2018</v>
      </c>
      <c r="AN6" s="276" t="s">
        <v>24</v>
      </c>
      <c r="AO6" s="276"/>
      <c r="AP6" s="19"/>
      <c r="AQ6" s="20"/>
      <c r="AR6" s="20"/>
      <c r="AS6" s="20"/>
      <c r="AT6" s="258">
        <v>2017</v>
      </c>
      <c r="AU6" s="259">
        <v>2018</v>
      </c>
      <c r="AV6" s="276" t="s">
        <v>24</v>
      </c>
      <c r="AW6" s="276"/>
      <c r="AX6" s="276" t="s">
        <v>25</v>
      </c>
      <c r="AY6" s="276"/>
      <c r="AZ6" s="276" t="s">
        <v>24</v>
      </c>
      <c r="BA6" s="276"/>
      <c r="BB6" s="258">
        <v>2017</v>
      </c>
      <c r="BC6" s="259">
        <v>2018</v>
      </c>
      <c r="BD6" s="276" t="s">
        <v>24</v>
      </c>
      <c r="BE6" s="276"/>
      <c r="BF6" s="258">
        <v>2017</v>
      </c>
      <c r="BG6" s="259">
        <v>2018</v>
      </c>
      <c r="BH6" s="276" t="s">
        <v>24</v>
      </c>
      <c r="BI6" s="276"/>
      <c r="BJ6" s="258">
        <v>2017</v>
      </c>
      <c r="BK6" s="259">
        <v>2018</v>
      </c>
      <c r="BL6" s="296" t="s">
        <v>26</v>
      </c>
      <c r="BM6" s="258">
        <v>2017</v>
      </c>
      <c r="BN6" s="259">
        <v>2018</v>
      </c>
      <c r="BO6" s="276" t="s">
        <v>24</v>
      </c>
      <c r="BP6" s="276"/>
      <c r="BQ6" s="284" t="s">
        <v>27</v>
      </c>
      <c r="BR6" s="258">
        <v>2017</v>
      </c>
      <c r="BS6" s="259">
        <v>2018</v>
      </c>
      <c r="BT6" s="261" t="s">
        <v>24</v>
      </c>
      <c r="BU6" s="262"/>
    </row>
    <row r="7" spans="1:73" s="28" customFormat="1" ht="18.75" customHeight="1">
      <c r="A7" s="265"/>
      <c r="B7" s="258"/>
      <c r="C7" s="260"/>
      <c r="D7" s="21" t="s">
        <v>3</v>
      </c>
      <c r="E7" s="21" t="s">
        <v>26</v>
      </c>
      <c r="F7" s="258"/>
      <c r="G7" s="260"/>
      <c r="H7" s="21" t="s">
        <v>3</v>
      </c>
      <c r="I7" s="21" t="s">
        <v>26</v>
      </c>
      <c r="J7" s="258"/>
      <c r="K7" s="260"/>
      <c r="L7" s="21" t="s">
        <v>3</v>
      </c>
      <c r="M7" s="21" t="s">
        <v>26</v>
      </c>
      <c r="N7" s="258"/>
      <c r="O7" s="260"/>
      <c r="P7" s="21" t="s">
        <v>3</v>
      </c>
      <c r="Q7" s="21" t="s">
        <v>26</v>
      </c>
      <c r="R7" s="258"/>
      <c r="S7" s="260"/>
      <c r="T7" s="22" t="s">
        <v>3</v>
      </c>
      <c r="U7" s="22" t="s">
        <v>26</v>
      </c>
      <c r="V7" s="284"/>
      <c r="W7" s="284"/>
      <c r="X7" s="22" t="s">
        <v>3</v>
      </c>
      <c r="Y7" s="22" t="s">
        <v>26</v>
      </c>
      <c r="Z7" s="258"/>
      <c r="AA7" s="260"/>
      <c r="AB7" s="21" t="s">
        <v>3</v>
      </c>
      <c r="AC7" s="21" t="s">
        <v>26</v>
      </c>
      <c r="AD7" s="258"/>
      <c r="AE7" s="260"/>
      <c r="AF7" s="21" t="s">
        <v>3</v>
      </c>
      <c r="AG7" s="21" t="s">
        <v>26</v>
      </c>
      <c r="AH7" s="258"/>
      <c r="AI7" s="260"/>
      <c r="AJ7" s="21" t="s">
        <v>3</v>
      </c>
      <c r="AK7" s="21" t="s">
        <v>26</v>
      </c>
      <c r="AL7" s="258"/>
      <c r="AM7" s="260"/>
      <c r="AN7" s="21" t="s">
        <v>3</v>
      </c>
      <c r="AO7" s="21" t="s">
        <v>26</v>
      </c>
      <c r="AP7" s="23">
        <v>2016</v>
      </c>
      <c r="AQ7" s="24">
        <v>2017</v>
      </c>
      <c r="AR7" s="25">
        <v>2016</v>
      </c>
      <c r="AS7" s="26">
        <v>2017</v>
      </c>
      <c r="AT7" s="258"/>
      <c r="AU7" s="260"/>
      <c r="AV7" s="21" t="s">
        <v>3</v>
      </c>
      <c r="AW7" s="21" t="s">
        <v>26</v>
      </c>
      <c r="AX7" s="27">
        <v>2017</v>
      </c>
      <c r="AY7" s="27">
        <v>2018</v>
      </c>
      <c r="AZ7" s="21" t="s">
        <v>3</v>
      </c>
      <c r="BA7" s="21" t="s">
        <v>26</v>
      </c>
      <c r="BB7" s="258"/>
      <c r="BC7" s="260"/>
      <c r="BD7" s="21" t="s">
        <v>3</v>
      </c>
      <c r="BE7" s="21" t="s">
        <v>26</v>
      </c>
      <c r="BF7" s="258"/>
      <c r="BG7" s="260"/>
      <c r="BH7" s="21" t="s">
        <v>3</v>
      </c>
      <c r="BI7" s="21" t="s">
        <v>26</v>
      </c>
      <c r="BJ7" s="258"/>
      <c r="BK7" s="260"/>
      <c r="BL7" s="296"/>
      <c r="BM7" s="258"/>
      <c r="BN7" s="260"/>
      <c r="BO7" s="21" t="s">
        <v>3</v>
      </c>
      <c r="BP7" s="21" t="s">
        <v>26</v>
      </c>
      <c r="BQ7" s="284"/>
      <c r="BR7" s="258"/>
      <c r="BS7" s="260"/>
      <c r="BT7" s="27" t="s">
        <v>3</v>
      </c>
      <c r="BU7" s="27" t="s">
        <v>26</v>
      </c>
    </row>
    <row r="8" spans="1:73" ht="12.75" customHeight="1">
      <c r="A8" s="29" t="s">
        <v>28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21</v>
      </c>
      <c r="AA8" s="29">
        <v>22</v>
      </c>
      <c r="AB8" s="29">
        <v>23</v>
      </c>
      <c r="AC8" s="29">
        <v>24</v>
      </c>
      <c r="AD8" s="29">
        <v>25</v>
      </c>
      <c r="AE8" s="29">
        <v>26</v>
      </c>
      <c r="AF8" s="29">
        <v>27</v>
      </c>
      <c r="AG8" s="29">
        <v>28</v>
      </c>
      <c r="AH8" s="29">
        <v>29</v>
      </c>
      <c r="AI8" s="29">
        <v>30</v>
      </c>
      <c r="AJ8" s="29">
        <v>31</v>
      </c>
      <c r="AK8" s="29">
        <v>32</v>
      </c>
      <c r="AL8" s="29">
        <v>33</v>
      </c>
      <c r="AM8" s="29">
        <v>34</v>
      </c>
      <c r="AN8" s="29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9">
        <v>41</v>
      </c>
      <c r="AU8" s="29">
        <v>42</v>
      </c>
      <c r="AV8" s="29">
        <v>43</v>
      </c>
      <c r="AW8" s="29">
        <v>44</v>
      </c>
      <c r="AX8" s="29">
        <v>45</v>
      </c>
      <c r="AY8" s="29">
        <v>46</v>
      </c>
      <c r="AZ8" s="29">
        <v>47</v>
      </c>
      <c r="BA8" s="29">
        <v>48</v>
      </c>
      <c r="BB8" s="29">
        <v>49</v>
      </c>
      <c r="BC8" s="29">
        <v>50</v>
      </c>
      <c r="BD8" s="29">
        <v>51</v>
      </c>
      <c r="BE8" s="29">
        <v>52</v>
      </c>
      <c r="BF8" s="29">
        <v>53</v>
      </c>
      <c r="BG8" s="29">
        <v>54</v>
      </c>
      <c r="BH8" s="29">
        <v>55</v>
      </c>
      <c r="BI8" s="29">
        <v>56</v>
      </c>
      <c r="BJ8" s="29">
        <v>57</v>
      </c>
      <c r="BK8" s="29">
        <v>58</v>
      </c>
      <c r="BL8" s="29">
        <v>59</v>
      </c>
      <c r="BM8" s="29">
        <v>60</v>
      </c>
      <c r="BN8" s="29">
        <v>61</v>
      </c>
      <c r="BO8" s="29">
        <v>62</v>
      </c>
      <c r="BP8" s="29">
        <v>63</v>
      </c>
      <c r="BQ8" s="29">
        <v>64</v>
      </c>
      <c r="BR8" s="29">
        <v>65</v>
      </c>
      <c r="BS8" s="29">
        <v>66</v>
      </c>
      <c r="BT8" s="29">
        <v>67</v>
      </c>
      <c r="BU8" s="29">
        <v>68</v>
      </c>
    </row>
    <row r="9" spans="1:73" s="30" customFormat="1" ht="18.75" customHeight="1">
      <c r="A9" s="178" t="s">
        <v>84</v>
      </c>
      <c r="B9" s="184">
        <f>SUM(B10:B30)</f>
        <v>32227</v>
      </c>
      <c r="C9" s="184">
        <f>SUM(C10:C30)</f>
        <v>29631</v>
      </c>
      <c r="D9" s="185">
        <f aca="true" t="shared" si="0" ref="D9:D30">C9/B9*100</f>
        <v>91.94464269091135</v>
      </c>
      <c r="E9" s="184">
        <f aca="true" t="shared" si="1" ref="E9:E30">C9-B9</f>
        <v>-2596</v>
      </c>
      <c r="F9" s="184">
        <f>SUM(F10:F30)</f>
        <v>19853</v>
      </c>
      <c r="G9" s="184">
        <f>SUM(G10:G30)</f>
        <v>18693</v>
      </c>
      <c r="H9" s="185">
        <f aca="true" t="shared" si="2" ref="H9:H30">G9/F9*100</f>
        <v>94.1570543494686</v>
      </c>
      <c r="I9" s="184">
        <f aca="true" t="shared" si="3" ref="I9:I30">G9-F9</f>
        <v>-1160</v>
      </c>
      <c r="J9" s="184">
        <f>SUM(J10:J30)</f>
        <v>23765</v>
      </c>
      <c r="K9" s="184">
        <f>SUM(K10:K30)</f>
        <v>24316</v>
      </c>
      <c r="L9" s="185">
        <f aca="true" t="shared" si="4" ref="L9:L30">K9/J9*100</f>
        <v>102.31853566168736</v>
      </c>
      <c r="M9" s="184">
        <f aca="true" t="shared" si="5" ref="M9:M30">K9-J9</f>
        <v>551</v>
      </c>
      <c r="N9" s="184">
        <f>SUM(N10:N30)</f>
        <v>11393</v>
      </c>
      <c r="O9" s="184">
        <f>SUM(O10:O30)</f>
        <v>13692</v>
      </c>
      <c r="P9" s="186">
        <f>O9/N9*100</f>
        <v>120.17905731589573</v>
      </c>
      <c r="Q9" s="184">
        <f aca="true" t="shared" si="6" ref="Q9:Q30">O9-N9</f>
        <v>2299</v>
      </c>
      <c r="R9" s="184">
        <f>SUM(R10:R30)</f>
        <v>4184</v>
      </c>
      <c r="S9" s="184">
        <f>SUM(S10:S30)</f>
        <v>2529</v>
      </c>
      <c r="T9" s="186">
        <f aca="true" t="shared" si="7" ref="T9:T30">S9/R9*100</f>
        <v>60.444550669216056</v>
      </c>
      <c r="U9" s="184">
        <f aca="true" t="shared" si="8" ref="U9:U30">S9-R9</f>
        <v>-1655</v>
      </c>
      <c r="V9" s="187">
        <f>SUM(V10:V30)</f>
        <v>0</v>
      </c>
      <c r="W9" s="187">
        <f>SUM(W10:W30)</f>
        <v>0</v>
      </c>
      <c r="X9" s="186" t="e">
        <f aca="true" t="shared" si="9" ref="X9:X30">W9/V9*100</f>
        <v>#DIV/0!</v>
      </c>
      <c r="Y9" s="187">
        <f aca="true" t="shared" si="10" ref="Y9:Y19">W9-V9</f>
        <v>0</v>
      </c>
      <c r="Z9" s="184">
        <f>SUM(Z10:Z30)</f>
        <v>75592</v>
      </c>
      <c r="AA9" s="184">
        <f>SUM(AA10:AA30)</f>
        <v>82135</v>
      </c>
      <c r="AB9" s="185">
        <f aca="true" t="shared" si="11" ref="AB9:AB30">AA9/Z9*100</f>
        <v>108.6556778495079</v>
      </c>
      <c r="AC9" s="184">
        <f aca="true" t="shared" si="12" ref="AC9:AC30">AA9-Z9</f>
        <v>6543</v>
      </c>
      <c r="AD9" s="184">
        <f>SUM(AD10:AD30)</f>
        <v>31301</v>
      </c>
      <c r="AE9" s="184">
        <f>SUM(AE10:AE30)</f>
        <v>28914</v>
      </c>
      <c r="AF9" s="185">
        <f aca="true" t="shared" si="13" ref="AF9:AF30">AE9/AD9*100</f>
        <v>92.37404555764992</v>
      </c>
      <c r="AG9" s="184">
        <f aca="true" t="shared" si="14" ref="AG9:AG30">AE9-AD9</f>
        <v>-2387</v>
      </c>
      <c r="AH9" s="184">
        <f>SUM(AH10:AH30)</f>
        <v>22587</v>
      </c>
      <c r="AI9" s="184">
        <f>SUM(AI10:AI30)</f>
        <v>26019</v>
      </c>
      <c r="AJ9" s="185">
        <f aca="true" t="shared" si="15" ref="AJ9:AJ30">AI9/AH9*100</f>
        <v>115.1945809536459</v>
      </c>
      <c r="AK9" s="184">
        <f aca="true" t="shared" si="16" ref="AK9:AK30">AI9-AH9</f>
        <v>3432</v>
      </c>
      <c r="AL9" s="184">
        <f>SUM(AL10:AL30)</f>
        <v>6055</v>
      </c>
      <c r="AM9" s="184">
        <f>SUM(AM10:AM30)</f>
        <v>5896</v>
      </c>
      <c r="AN9" s="186">
        <f aca="true" t="shared" si="17" ref="AN9:AN30">AM9/AL9*100</f>
        <v>97.37407101568951</v>
      </c>
      <c r="AO9" s="184">
        <f aca="true" t="shared" si="18" ref="AO9:AO30">AM9-AL9</f>
        <v>-159</v>
      </c>
      <c r="AP9" s="188">
        <f aca="true" t="shared" si="19" ref="AP9:AP30">B9-AR9-BB9</f>
        <v>-72733</v>
      </c>
      <c r="AQ9" s="182">
        <f aca="true" t="shared" si="20" ref="AQ9:AQ30">C9-AS9-BC9</f>
        <v>-75148</v>
      </c>
      <c r="AR9" s="182">
        <f>SUM(AR10:AR30)</f>
        <v>95505</v>
      </c>
      <c r="AS9" s="189">
        <f>SUM(AS10:AS30)</f>
        <v>94824</v>
      </c>
      <c r="AT9" s="190">
        <f>SUM(AT10:AT30)</f>
        <v>5140</v>
      </c>
      <c r="AU9" s="190">
        <f>SUM(AU10:AU30)</f>
        <v>5437</v>
      </c>
      <c r="AV9" s="191">
        <f>ROUND(AU9/AT9*100,1)</f>
        <v>105.8</v>
      </c>
      <c r="AW9" s="190">
        <f aca="true" t="shared" si="21" ref="AW9:AW30">AU9-AT9</f>
        <v>297</v>
      </c>
      <c r="AX9" s="184">
        <f>SUM(AX10:AX30)</f>
        <v>25957</v>
      </c>
      <c r="AY9" s="184">
        <f>SUM(AY10:AY30)</f>
        <v>28768</v>
      </c>
      <c r="AZ9" s="186">
        <f aca="true" t="shared" si="22" ref="AZ9:AZ30">ROUND(AY9/AX9*100,1)</f>
        <v>110.8</v>
      </c>
      <c r="BA9" s="184">
        <f aca="true" t="shared" si="23" ref="BA9:BA30">AY9-AX9</f>
        <v>2811</v>
      </c>
      <c r="BB9" s="184">
        <f>SUM(BB10:BB30)</f>
        <v>9455</v>
      </c>
      <c r="BC9" s="184">
        <f>SUM(BC10:BC30)</f>
        <v>9955</v>
      </c>
      <c r="BD9" s="186">
        <f aca="true" t="shared" si="24" ref="BD9:BD30">BC9/BB9*100</f>
        <v>105.28820729772607</v>
      </c>
      <c r="BE9" s="184">
        <f aca="true" t="shared" si="25" ref="BE9:BE30">BC9-BB9</f>
        <v>500</v>
      </c>
      <c r="BF9" s="184">
        <f>SUM(BF10:BF30)</f>
        <v>7419</v>
      </c>
      <c r="BG9" s="184">
        <f>SUM(BG10:BG30)</f>
        <v>7850</v>
      </c>
      <c r="BH9" s="186">
        <f aca="true" t="shared" si="26" ref="BH9:BH30">BG9/BF9*100</f>
        <v>105.80940827604799</v>
      </c>
      <c r="BI9" s="184">
        <f aca="true" t="shared" si="27" ref="BI9:BI30">BG9-BF9</f>
        <v>431</v>
      </c>
      <c r="BJ9" s="184">
        <v>2080.16</v>
      </c>
      <c r="BK9" s="184">
        <v>2568.81</v>
      </c>
      <c r="BL9" s="184">
        <f aca="true" t="shared" si="28" ref="BL9:BL30">BK9-BJ9</f>
        <v>488.6500000000001</v>
      </c>
      <c r="BM9" s="184">
        <f>SUM(BM10:BM30)</f>
        <v>1269</v>
      </c>
      <c r="BN9" s="184">
        <f>SUM(BN10:BN30)</f>
        <v>1884</v>
      </c>
      <c r="BO9" s="186">
        <f aca="true" t="shared" si="29" ref="BO9:BO30">ROUND(BN9/BM9*100,1)</f>
        <v>148.5</v>
      </c>
      <c r="BP9" s="184">
        <f aca="true" t="shared" si="30" ref="BP9:BP30">BN9-BM9</f>
        <v>615</v>
      </c>
      <c r="BQ9" s="184">
        <f>SUM(BQ10:BQ30)</f>
        <v>855</v>
      </c>
      <c r="BR9" s="207">
        <v>3699</v>
      </c>
      <c r="BS9" s="207">
        <v>4603</v>
      </c>
      <c r="BT9" s="208">
        <f>ROUND(BS9/BR9*100,1)</f>
        <v>124.4</v>
      </c>
      <c r="BU9" s="207">
        <f>BS9-BR9</f>
        <v>904</v>
      </c>
    </row>
    <row r="10" spans="1:73" ht="21.75" customHeight="1">
      <c r="A10" s="176" t="s">
        <v>100</v>
      </c>
      <c r="B10" s="192">
        <v>1779</v>
      </c>
      <c r="C10" s="193">
        <v>1838</v>
      </c>
      <c r="D10" s="185">
        <f t="shared" si="0"/>
        <v>103.31646992692525</v>
      </c>
      <c r="E10" s="184">
        <f t="shared" si="1"/>
        <v>59</v>
      </c>
      <c r="F10" s="192">
        <v>1173</v>
      </c>
      <c r="G10" s="192">
        <v>1152</v>
      </c>
      <c r="H10" s="185">
        <f t="shared" si="2"/>
        <v>98.20971867007673</v>
      </c>
      <c r="I10" s="184">
        <f t="shared" si="3"/>
        <v>-21</v>
      </c>
      <c r="J10" s="192">
        <v>1203</v>
      </c>
      <c r="K10" s="192">
        <v>1234</v>
      </c>
      <c r="L10" s="185">
        <f t="shared" si="4"/>
        <v>102.5768911055694</v>
      </c>
      <c r="M10" s="184">
        <f t="shared" si="5"/>
        <v>31</v>
      </c>
      <c r="N10" s="194">
        <v>482</v>
      </c>
      <c r="O10" s="192">
        <v>479</v>
      </c>
      <c r="P10" s="186">
        <f>O10/N10*100</f>
        <v>99.37759336099586</v>
      </c>
      <c r="Q10" s="187">
        <f t="shared" si="6"/>
        <v>-3</v>
      </c>
      <c r="R10" s="192">
        <v>219</v>
      </c>
      <c r="S10" s="194">
        <v>214</v>
      </c>
      <c r="T10" s="186">
        <f t="shared" si="7"/>
        <v>97.71689497716895</v>
      </c>
      <c r="U10" s="184">
        <f t="shared" si="8"/>
        <v>-5</v>
      </c>
      <c r="V10" s="187"/>
      <c r="W10" s="187"/>
      <c r="X10" s="186" t="e">
        <f t="shared" si="9"/>
        <v>#DIV/0!</v>
      </c>
      <c r="Y10" s="187">
        <f t="shared" si="10"/>
        <v>0</v>
      </c>
      <c r="Z10" s="192">
        <v>2813</v>
      </c>
      <c r="AA10" s="192">
        <v>3061</v>
      </c>
      <c r="AB10" s="185">
        <f t="shared" si="11"/>
        <v>108.81621045147529</v>
      </c>
      <c r="AC10" s="184">
        <f t="shared" si="12"/>
        <v>248</v>
      </c>
      <c r="AD10" s="192">
        <v>1754</v>
      </c>
      <c r="AE10" s="192">
        <v>1821</v>
      </c>
      <c r="AF10" s="185">
        <f t="shared" si="13"/>
        <v>103.81984036488028</v>
      </c>
      <c r="AG10" s="184">
        <f t="shared" si="14"/>
        <v>67</v>
      </c>
      <c r="AH10" s="192">
        <v>344</v>
      </c>
      <c r="AI10" s="193">
        <v>505</v>
      </c>
      <c r="AJ10" s="185">
        <f t="shared" si="15"/>
        <v>146.80232558139534</v>
      </c>
      <c r="AK10" s="184">
        <f t="shared" si="16"/>
        <v>161</v>
      </c>
      <c r="AL10" s="192">
        <v>377</v>
      </c>
      <c r="AM10" s="192">
        <v>321</v>
      </c>
      <c r="AN10" s="186">
        <f t="shared" si="17"/>
        <v>85.14588859416446</v>
      </c>
      <c r="AO10" s="184">
        <f t="shared" si="18"/>
        <v>-56</v>
      </c>
      <c r="AP10" s="188">
        <f t="shared" si="19"/>
        <v>-5017</v>
      </c>
      <c r="AQ10" s="182">
        <f t="shared" si="20"/>
        <v>-4112</v>
      </c>
      <c r="AR10" s="182">
        <v>6287</v>
      </c>
      <c r="AS10" s="189">
        <v>5448</v>
      </c>
      <c r="AT10" s="195">
        <v>239</v>
      </c>
      <c r="AU10" s="195">
        <v>231</v>
      </c>
      <c r="AV10" s="191">
        <f aca="true" t="shared" si="31" ref="AV10:AV30">ROUND(AU10/AT10*100,1)</f>
        <v>96.7</v>
      </c>
      <c r="AW10" s="190">
        <f t="shared" si="21"/>
        <v>-8</v>
      </c>
      <c r="AX10" s="196">
        <v>1248</v>
      </c>
      <c r="AY10" s="192">
        <v>1344</v>
      </c>
      <c r="AZ10" s="186">
        <f t="shared" si="22"/>
        <v>107.7</v>
      </c>
      <c r="BA10" s="184">
        <f t="shared" si="23"/>
        <v>96</v>
      </c>
      <c r="BB10" s="192">
        <v>509</v>
      </c>
      <c r="BC10" s="192">
        <v>502</v>
      </c>
      <c r="BD10" s="186">
        <f t="shared" si="24"/>
        <v>98.62475442043221</v>
      </c>
      <c r="BE10" s="184">
        <f t="shared" si="25"/>
        <v>-7</v>
      </c>
      <c r="BF10" s="192">
        <v>456</v>
      </c>
      <c r="BG10" s="192">
        <v>451</v>
      </c>
      <c r="BH10" s="186">
        <f t="shared" si="26"/>
        <v>98.90350877192982</v>
      </c>
      <c r="BI10" s="184">
        <f t="shared" si="27"/>
        <v>-5</v>
      </c>
      <c r="BJ10" s="197">
        <v>1857.1992110453648</v>
      </c>
      <c r="BK10" s="192">
        <v>2352.2504892367906</v>
      </c>
      <c r="BL10" s="184">
        <f t="shared" si="28"/>
        <v>495.0512781914258</v>
      </c>
      <c r="BM10" s="192">
        <v>50</v>
      </c>
      <c r="BN10" s="192">
        <v>45</v>
      </c>
      <c r="BO10" s="186">
        <f t="shared" si="29"/>
        <v>90</v>
      </c>
      <c r="BP10" s="184">
        <f t="shared" si="30"/>
        <v>-5</v>
      </c>
      <c r="BQ10" s="192">
        <v>9</v>
      </c>
      <c r="BR10" s="215">
        <v>3624.78</v>
      </c>
      <c r="BS10" s="215">
        <v>4246.33</v>
      </c>
      <c r="BT10" s="208">
        <f aca="true" t="shared" si="32" ref="BT10:BT30">ROUND(BS10/BR10*100,1)</f>
        <v>117.1</v>
      </c>
      <c r="BU10" s="207">
        <f aca="true" t="shared" si="33" ref="BU10:BU30">BS10-BR10</f>
        <v>621.5499999999997</v>
      </c>
    </row>
    <row r="11" spans="1:73" ht="21.75" customHeight="1">
      <c r="A11" s="177" t="s">
        <v>101</v>
      </c>
      <c r="B11" s="192">
        <v>867</v>
      </c>
      <c r="C11" s="193">
        <v>808</v>
      </c>
      <c r="D11" s="185">
        <f t="shared" si="0"/>
        <v>93.19492502883506</v>
      </c>
      <c r="E11" s="184">
        <f t="shared" si="1"/>
        <v>-59</v>
      </c>
      <c r="F11" s="192">
        <v>541</v>
      </c>
      <c r="G11" s="192">
        <v>516</v>
      </c>
      <c r="H11" s="185">
        <f t="shared" si="2"/>
        <v>95.37892791127541</v>
      </c>
      <c r="I11" s="184">
        <f t="shared" si="3"/>
        <v>-25</v>
      </c>
      <c r="J11" s="192">
        <v>699</v>
      </c>
      <c r="K11" s="192">
        <v>742</v>
      </c>
      <c r="L11" s="185">
        <f t="shared" si="4"/>
        <v>106.1516452074392</v>
      </c>
      <c r="M11" s="184">
        <f t="shared" si="5"/>
        <v>43</v>
      </c>
      <c r="N11" s="194">
        <v>374</v>
      </c>
      <c r="O11" s="192">
        <v>496</v>
      </c>
      <c r="P11" s="186">
        <f>O11/N11*100</f>
        <v>132.62032085561498</v>
      </c>
      <c r="Q11" s="187">
        <f t="shared" si="6"/>
        <v>122</v>
      </c>
      <c r="R11" s="192">
        <v>130</v>
      </c>
      <c r="S11" s="194">
        <v>54</v>
      </c>
      <c r="T11" s="186">
        <f t="shared" si="7"/>
        <v>41.53846153846154</v>
      </c>
      <c r="U11" s="184">
        <f t="shared" si="8"/>
        <v>-76</v>
      </c>
      <c r="V11" s="187"/>
      <c r="W11" s="187"/>
      <c r="X11" s="186" t="e">
        <f t="shared" si="9"/>
        <v>#DIV/0!</v>
      </c>
      <c r="Y11" s="187">
        <f t="shared" si="10"/>
        <v>0</v>
      </c>
      <c r="Z11" s="192">
        <v>2115</v>
      </c>
      <c r="AA11" s="192">
        <v>2675</v>
      </c>
      <c r="AB11" s="185">
        <f t="shared" si="11"/>
        <v>126.47754137115838</v>
      </c>
      <c r="AC11" s="184">
        <f t="shared" si="12"/>
        <v>560</v>
      </c>
      <c r="AD11" s="192">
        <v>839</v>
      </c>
      <c r="AE11" s="192">
        <v>766</v>
      </c>
      <c r="AF11" s="185">
        <f t="shared" si="13"/>
        <v>91.29916567342073</v>
      </c>
      <c r="AG11" s="184">
        <f t="shared" si="14"/>
        <v>-73</v>
      </c>
      <c r="AH11" s="192">
        <v>605</v>
      </c>
      <c r="AI11" s="193">
        <v>1016</v>
      </c>
      <c r="AJ11" s="185">
        <f t="shared" si="15"/>
        <v>167.93388429752065</v>
      </c>
      <c r="AK11" s="184">
        <f t="shared" si="16"/>
        <v>411</v>
      </c>
      <c r="AL11" s="192">
        <v>253</v>
      </c>
      <c r="AM11" s="192">
        <v>204</v>
      </c>
      <c r="AN11" s="186">
        <f t="shared" si="17"/>
        <v>80.63241106719367</v>
      </c>
      <c r="AO11" s="184">
        <f t="shared" si="18"/>
        <v>-49</v>
      </c>
      <c r="AP11" s="188">
        <f t="shared" si="19"/>
        <v>-1935</v>
      </c>
      <c r="AQ11" s="182">
        <f t="shared" si="20"/>
        <v>-1636</v>
      </c>
      <c r="AR11" s="182">
        <v>2528</v>
      </c>
      <c r="AS11" s="189">
        <v>2144</v>
      </c>
      <c r="AT11" s="195">
        <v>143</v>
      </c>
      <c r="AU11" s="195">
        <v>167</v>
      </c>
      <c r="AV11" s="191">
        <f t="shared" si="31"/>
        <v>116.8</v>
      </c>
      <c r="AW11" s="190">
        <f t="shared" si="21"/>
        <v>24</v>
      </c>
      <c r="AX11" s="196">
        <v>705</v>
      </c>
      <c r="AY11" s="192">
        <v>800</v>
      </c>
      <c r="AZ11" s="186">
        <f t="shared" si="22"/>
        <v>113.5</v>
      </c>
      <c r="BA11" s="184">
        <f t="shared" si="23"/>
        <v>95</v>
      </c>
      <c r="BB11" s="192">
        <v>274</v>
      </c>
      <c r="BC11" s="192">
        <v>300</v>
      </c>
      <c r="BD11" s="186">
        <f t="shared" si="24"/>
        <v>109.48905109489051</v>
      </c>
      <c r="BE11" s="184">
        <f t="shared" si="25"/>
        <v>26</v>
      </c>
      <c r="BF11" s="192">
        <v>235</v>
      </c>
      <c r="BG11" s="192">
        <v>260</v>
      </c>
      <c r="BH11" s="186">
        <f t="shared" si="26"/>
        <v>110.63829787234043</v>
      </c>
      <c r="BI11" s="184">
        <f t="shared" si="27"/>
        <v>25</v>
      </c>
      <c r="BJ11" s="197">
        <v>1954.961832061069</v>
      </c>
      <c r="BK11" s="192">
        <v>2741.40350877193</v>
      </c>
      <c r="BL11" s="184">
        <f t="shared" si="28"/>
        <v>786.441676710861</v>
      </c>
      <c r="BM11" s="192">
        <v>30</v>
      </c>
      <c r="BN11" s="192">
        <v>43</v>
      </c>
      <c r="BO11" s="186">
        <f t="shared" si="29"/>
        <v>143.3</v>
      </c>
      <c r="BP11" s="184">
        <f t="shared" si="30"/>
        <v>13</v>
      </c>
      <c r="BQ11" s="192">
        <v>26</v>
      </c>
      <c r="BR11" s="215">
        <v>3242.8</v>
      </c>
      <c r="BS11" s="215">
        <v>3862.35</v>
      </c>
      <c r="BT11" s="208">
        <f t="shared" si="32"/>
        <v>119.1</v>
      </c>
      <c r="BU11" s="207">
        <f t="shared" si="33"/>
        <v>619.5499999999997</v>
      </c>
    </row>
    <row r="12" spans="1:73" ht="21.75" customHeight="1">
      <c r="A12" s="177" t="s">
        <v>102</v>
      </c>
      <c r="B12" s="192">
        <v>736</v>
      </c>
      <c r="C12" s="193">
        <v>669</v>
      </c>
      <c r="D12" s="185">
        <f t="shared" si="0"/>
        <v>90.89673913043478</v>
      </c>
      <c r="E12" s="184">
        <f t="shared" si="1"/>
        <v>-67</v>
      </c>
      <c r="F12" s="192">
        <v>442</v>
      </c>
      <c r="G12" s="192">
        <v>397</v>
      </c>
      <c r="H12" s="185">
        <f t="shared" si="2"/>
        <v>89.81900452488688</v>
      </c>
      <c r="I12" s="184">
        <f t="shared" si="3"/>
        <v>-45</v>
      </c>
      <c r="J12" s="192">
        <v>525</v>
      </c>
      <c r="K12" s="192">
        <v>534</v>
      </c>
      <c r="L12" s="185">
        <f t="shared" si="4"/>
        <v>101.71428571428571</v>
      </c>
      <c r="M12" s="184">
        <f t="shared" si="5"/>
        <v>9</v>
      </c>
      <c r="N12" s="194">
        <v>227</v>
      </c>
      <c r="O12" s="192">
        <v>261</v>
      </c>
      <c r="P12" s="186">
        <f aca="true" t="shared" si="34" ref="P12:P30">O12/N12*100</f>
        <v>114.97797356828194</v>
      </c>
      <c r="Q12" s="187">
        <f t="shared" si="6"/>
        <v>34</v>
      </c>
      <c r="R12" s="192">
        <v>106</v>
      </c>
      <c r="S12" s="194">
        <v>53</v>
      </c>
      <c r="T12" s="186">
        <f t="shared" si="7"/>
        <v>50</v>
      </c>
      <c r="U12" s="184">
        <f t="shared" si="8"/>
        <v>-53</v>
      </c>
      <c r="V12" s="187"/>
      <c r="W12" s="187"/>
      <c r="X12" s="186" t="e">
        <f t="shared" si="9"/>
        <v>#DIV/0!</v>
      </c>
      <c r="Y12" s="187">
        <f t="shared" si="10"/>
        <v>0</v>
      </c>
      <c r="Z12" s="192">
        <v>1283</v>
      </c>
      <c r="AA12" s="192">
        <v>1428</v>
      </c>
      <c r="AB12" s="185">
        <f t="shared" si="11"/>
        <v>111.30163678877632</v>
      </c>
      <c r="AC12" s="184">
        <f t="shared" si="12"/>
        <v>145</v>
      </c>
      <c r="AD12" s="192">
        <v>721</v>
      </c>
      <c r="AE12" s="192">
        <v>651</v>
      </c>
      <c r="AF12" s="185">
        <f t="shared" si="13"/>
        <v>90.29126213592234</v>
      </c>
      <c r="AG12" s="184">
        <f t="shared" si="14"/>
        <v>-70</v>
      </c>
      <c r="AH12" s="192">
        <v>417</v>
      </c>
      <c r="AI12" s="193">
        <v>735</v>
      </c>
      <c r="AJ12" s="185">
        <f t="shared" si="15"/>
        <v>176.25899280575538</v>
      </c>
      <c r="AK12" s="184">
        <f t="shared" si="16"/>
        <v>318</v>
      </c>
      <c r="AL12" s="192">
        <v>209</v>
      </c>
      <c r="AM12" s="192">
        <v>187</v>
      </c>
      <c r="AN12" s="186">
        <f t="shared" si="17"/>
        <v>89.47368421052632</v>
      </c>
      <c r="AO12" s="184">
        <f t="shared" si="18"/>
        <v>-22</v>
      </c>
      <c r="AP12" s="188">
        <f t="shared" si="19"/>
        <v>-10177</v>
      </c>
      <c r="AQ12" s="182">
        <f t="shared" si="20"/>
        <v>-11022</v>
      </c>
      <c r="AR12" s="182">
        <v>10657</v>
      </c>
      <c r="AS12" s="189">
        <v>11455</v>
      </c>
      <c r="AT12" s="195">
        <v>116</v>
      </c>
      <c r="AU12" s="195">
        <v>107</v>
      </c>
      <c r="AV12" s="191">
        <f t="shared" si="31"/>
        <v>92.2</v>
      </c>
      <c r="AW12" s="190">
        <f t="shared" si="21"/>
        <v>-9</v>
      </c>
      <c r="AX12" s="196">
        <v>455</v>
      </c>
      <c r="AY12" s="192">
        <v>576</v>
      </c>
      <c r="AZ12" s="186">
        <f t="shared" si="22"/>
        <v>126.6</v>
      </c>
      <c r="BA12" s="184">
        <f t="shared" si="23"/>
        <v>121</v>
      </c>
      <c r="BB12" s="192">
        <v>256</v>
      </c>
      <c r="BC12" s="192">
        <v>236</v>
      </c>
      <c r="BD12" s="186">
        <f t="shared" si="24"/>
        <v>92.1875</v>
      </c>
      <c r="BE12" s="184">
        <f t="shared" si="25"/>
        <v>-20</v>
      </c>
      <c r="BF12" s="192">
        <v>205</v>
      </c>
      <c r="BG12" s="192">
        <v>185</v>
      </c>
      <c r="BH12" s="186">
        <f t="shared" si="26"/>
        <v>90.2439024390244</v>
      </c>
      <c r="BI12" s="184">
        <f t="shared" si="27"/>
        <v>-20</v>
      </c>
      <c r="BJ12" s="197">
        <v>2366.990291262136</v>
      </c>
      <c r="BK12" s="192">
        <v>2703.2608695652175</v>
      </c>
      <c r="BL12" s="184">
        <f t="shared" si="28"/>
        <v>336.2705783030815</v>
      </c>
      <c r="BM12" s="192">
        <v>7</v>
      </c>
      <c r="BN12" s="192">
        <v>7</v>
      </c>
      <c r="BO12" s="186">
        <f t="shared" si="29"/>
        <v>100</v>
      </c>
      <c r="BP12" s="184">
        <f t="shared" si="30"/>
        <v>0</v>
      </c>
      <c r="BQ12" s="192">
        <v>21</v>
      </c>
      <c r="BR12" s="215">
        <v>2982.86</v>
      </c>
      <c r="BS12" s="215">
        <v>3833.29</v>
      </c>
      <c r="BT12" s="208">
        <f t="shared" si="32"/>
        <v>128.5</v>
      </c>
      <c r="BU12" s="207">
        <f t="shared" si="33"/>
        <v>850.4299999999998</v>
      </c>
    </row>
    <row r="13" spans="1:73" ht="21.75" customHeight="1">
      <c r="A13" s="177" t="s">
        <v>103</v>
      </c>
      <c r="B13" s="192">
        <v>1485</v>
      </c>
      <c r="C13" s="193">
        <v>1263</v>
      </c>
      <c r="D13" s="185">
        <f t="shared" si="0"/>
        <v>85.05050505050505</v>
      </c>
      <c r="E13" s="184">
        <f t="shared" si="1"/>
        <v>-222</v>
      </c>
      <c r="F13" s="192">
        <v>876</v>
      </c>
      <c r="G13" s="192">
        <v>709</v>
      </c>
      <c r="H13" s="185">
        <f t="shared" si="2"/>
        <v>80.93607305936074</v>
      </c>
      <c r="I13" s="184">
        <f t="shared" si="3"/>
        <v>-167</v>
      </c>
      <c r="J13" s="192">
        <v>801</v>
      </c>
      <c r="K13" s="192">
        <v>728</v>
      </c>
      <c r="L13" s="185">
        <f t="shared" si="4"/>
        <v>90.88639200998752</v>
      </c>
      <c r="M13" s="184">
        <f t="shared" si="5"/>
        <v>-73</v>
      </c>
      <c r="N13" s="194">
        <v>308</v>
      </c>
      <c r="O13" s="192">
        <v>328</v>
      </c>
      <c r="P13" s="186">
        <f t="shared" si="34"/>
        <v>106.49350649350649</v>
      </c>
      <c r="Q13" s="187">
        <f t="shared" si="6"/>
        <v>20</v>
      </c>
      <c r="R13" s="192">
        <v>181</v>
      </c>
      <c r="S13" s="194">
        <v>141</v>
      </c>
      <c r="T13" s="186">
        <f t="shared" si="7"/>
        <v>77.90055248618785</v>
      </c>
      <c r="U13" s="184">
        <f t="shared" si="8"/>
        <v>-40</v>
      </c>
      <c r="V13" s="187"/>
      <c r="W13" s="187"/>
      <c r="X13" s="186" t="e">
        <f t="shared" si="9"/>
        <v>#DIV/0!</v>
      </c>
      <c r="Y13" s="187">
        <f t="shared" si="10"/>
        <v>0</v>
      </c>
      <c r="Z13" s="192">
        <v>2857</v>
      </c>
      <c r="AA13" s="192">
        <v>2998</v>
      </c>
      <c r="AB13" s="185">
        <f t="shared" si="11"/>
        <v>104.93524676233812</v>
      </c>
      <c r="AC13" s="184">
        <f t="shared" si="12"/>
        <v>141</v>
      </c>
      <c r="AD13" s="192">
        <v>1459</v>
      </c>
      <c r="AE13" s="192">
        <v>1235</v>
      </c>
      <c r="AF13" s="185">
        <f t="shared" si="13"/>
        <v>84.64701850582591</v>
      </c>
      <c r="AG13" s="184">
        <f t="shared" si="14"/>
        <v>-224</v>
      </c>
      <c r="AH13" s="192">
        <v>746</v>
      </c>
      <c r="AI13" s="193">
        <v>811</v>
      </c>
      <c r="AJ13" s="185">
        <f t="shared" si="15"/>
        <v>108.71313672922251</v>
      </c>
      <c r="AK13" s="184">
        <f t="shared" si="16"/>
        <v>65</v>
      </c>
      <c r="AL13" s="192">
        <v>357</v>
      </c>
      <c r="AM13" s="192">
        <v>289</v>
      </c>
      <c r="AN13" s="186">
        <f t="shared" si="17"/>
        <v>80.95238095238095</v>
      </c>
      <c r="AO13" s="184">
        <f t="shared" si="18"/>
        <v>-68</v>
      </c>
      <c r="AP13" s="188">
        <f t="shared" si="19"/>
        <v>-2832</v>
      </c>
      <c r="AQ13" s="182">
        <f t="shared" si="20"/>
        <v>-4299</v>
      </c>
      <c r="AR13" s="182">
        <v>3851</v>
      </c>
      <c r="AS13" s="189">
        <v>5053</v>
      </c>
      <c r="AT13" s="195">
        <v>187</v>
      </c>
      <c r="AU13" s="195">
        <v>200</v>
      </c>
      <c r="AV13" s="191">
        <f t="shared" si="31"/>
        <v>107</v>
      </c>
      <c r="AW13" s="190">
        <f t="shared" si="21"/>
        <v>13</v>
      </c>
      <c r="AX13" s="196">
        <v>805</v>
      </c>
      <c r="AY13" s="192">
        <v>869</v>
      </c>
      <c r="AZ13" s="186">
        <f t="shared" si="22"/>
        <v>108</v>
      </c>
      <c r="BA13" s="184">
        <f t="shared" si="23"/>
        <v>64</v>
      </c>
      <c r="BB13" s="192">
        <v>466</v>
      </c>
      <c r="BC13" s="192">
        <v>509</v>
      </c>
      <c r="BD13" s="186">
        <f t="shared" si="24"/>
        <v>109.22746781115879</v>
      </c>
      <c r="BE13" s="184">
        <f t="shared" si="25"/>
        <v>43</v>
      </c>
      <c r="BF13" s="192">
        <v>286</v>
      </c>
      <c r="BG13" s="192">
        <v>327</v>
      </c>
      <c r="BH13" s="186">
        <f t="shared" si="26"/>
        <v>114.33566433566433</v>
      </c>
      <c r="BI13" s="184">
        <f t="shared" si="27"/>
        <v>41</v>
      </c>
      <c r="BJ13" s="197">
        <v>1612.6027397260275</v>
      </c>
      <c r="BK13" s="192">
        <v>2054.2713567839196</v>
      </c>
      <c r="BL13" s="184">
        <f t="shared" si="28"/>
        <v>441.6686170578921</v>
      </c>
      <c r="BM13" s="192">
        <v>20</v>
      </c>
      <c r="BN13" s="192">
        <v>23</v>
      </c>
      <c r="BO13" s="186">
        <f t="shared" si="29"/>
        <v>115</v>
      </c>
      <c r="BP13" s="184">
        <f t="shared" si="30"/>
        <v>3</v>
      </c>
      <c r="BQ13" s="192">
        <v>14</v>
      </c>
      <c r="BR13" s="215">
        <v>3466.55</v>
      </c>
      <c r="BS13" s="215">
        <v>3858.04</v>
      </c>
      <c r="BT13" s="208">
        <f t="shared" si="32"/>
        <v>111.3</v>
      </c>
      <c r="BU13" s="207">
        <f t="shared" si="33"/>
        <v>391.4899999999998</v>
      </c>
    </row>
    <row r="14" spans="1:75" s="12" customFormat="1" ht="21.75" customHeight="1">
      <c r="A14" s="177" t="s">
        <v>104</v>
      </c>
      <c r="B14" s="192">
        <v>963</v>
      </c>
      <c r="C14" s="193">
        <v>859</v>
      </c>
      <c r="D14" s="185">
        <f t="shared" si="0"/>
        <v>89.20041536863967</v>
      </c>
      <c r="E14" s="184">
        <f t="shared" si="1"/>
        <v>-104</v>
      </c>
      <c r="F14" s="192">
        <v>555</v>
      </c>
      <c r="G14" s="192">
        <v>512</v>
      </c>
      <c r="H14" s="185">
        <f t="shared" si="2"/>
        <v>92.25225225225225</v>
      </c>
      <c r="I14" s="184">
        <f t="shared" si="3"/>
        <v>-43</v>
      </c>
      <c r="J14" s="192">
        <v>638</v>
      </c>
      <c r="K14" s="192">
        <v>731</v>
      </c>
      <c r="L14" s="185">
        <f t="shared" si="4"/>
        <v>114.57680250783699</v>
      </c>
      <c r="M14" s="184">
        <f t="shared" si="5"/>
        <v>93</v>
      </c>
      <c r="N14" s="194">
        <v>195</v>
      </c>
      <c r="O14" s="192">
        <v>355</v>
      </c>
      <c r="P14" s="186">
        <f t="shared" si="34"/>
        <v>182.05128205128204</v>
      </c>
      <c r="Q14" s="187">
        <f t="shared" si="6"/>
        <v>160</v>
      </c>
      <c r="R14" s="192">
        <v>145</v>
      </c>
      <c r="S14" s="194">
        <v>90</v>
      </c>
      <c r="T14" s="186">
        <f t="shared" si="7"/>
        <v>62.06896551724138</v>
      </c>
      <c r="U14" s="184">
        <f t="shared" si="8"/>
        <v>-55</v>
      </c>
      <c r="V14" s="187"/>
      <c r="W14" s="187"/>
      <c r="X14" s="186" t="e">
        <f t="shared" si="9"/>
        <v>#DIV/0!</v>
      </c>
      <c r="Y14" s="187">
        <f t="shared" si="10"/>
        <v>0</v>
      </c>
      <c r="Z14" s="192">
        <v>1568</v>
      </c>
      <c r="AA14" s="192">
        <v>1690</v>
      </c>
      <c r="AB14" s="185">
        <f t="shared" si="11"/>
        <v>107.78061224489797</v>
      </c>
      <c r="AC14" s="184">
        <f t="shared" si="12"/>
        <v>122</v>
      </c>
      <c r="AD14" s="192">
        <v>937</v>
      </c>
      <c r="AE14" s="192">
        <v>845</v>
      </c>
      <c r="AF14" s="185">
        <f t="shared" si="13"/>
        <v>90.18143009605123</v>
      </c>
      <c r="AG14" s="184">
        <f t="shared" si="14"/>
        <v>-92</v>
      </c>
      <c r="AH14" s="192">
        <v>322</v>
      </c>
      <c r="AI14" s="193">
        <v>386</v>
      </c>
      <c r="AJ14" s="185">
        <f t="shared" si="15"/>
        <v>119.87577639751552</v>
      </c>
      <c r="AK14" s="184">
        <f t="shared" si="16"/>
        <v>64</v>
      </c>
      <c r="AL14" s="192">
        <v>222</v>
      </c>
      <c r="AM14" s="192">
        <v>236</v>
      </c>
      <c r="AN14" s="186">
        <f t="shared" si="17"/>
        <v>106.30630630630631</v>
      </c>
      <c r="AO14" s="184">
        <f t="shared" si="18"/>
        <v>14</v>
      </c>
      <c r="AP14" s="188">
        <f t="shared" si="19"/>
        <v>-3087</v>
      </c>
      <c r="AQ14" s="182">
        <f t="shared" si="20"/>
        <v>-2606</v>
      </c>
      <c r="AR14" s="182">
        <v>3802</v>
      </c>
      <c r="AS14" s="189">
        <v>3180</v>
      </c>
      <c r="AT14" s="195">
        <v>107</v>
      </c>
      <c r="AU14" s="195">
        <v>137</v>
      </c>
      <c r="AV14" s="191">
        <f t="shared" si="31"/>
        <v>128</v>
      </c>
      <c r="AW14" s="190">
        <f t="shared" si="21"/>
        <v>30</v>
      </c>
      <c r="AX14" s="196">
        <v>668</v>
      </c>
      <c r="AY14" s="192">
        <v>766</v>
      </c>
      <c r="AZ14" s="186">
        <f t="shared" si="22"/>
        <v>114.7</v>
      </c>
      <c r="BA14" s="184">
        <f t="shared" si="23"/>
        <v>98</v>
      </c>
      <c r="BB14" s="192">
        <v>248</v>
      </c>
      <c r="BC14" s="192">
        <v>285</v>
      </c>
      <c r="BD14" s="186">
        <f t="shared" si="24"/>
        <v>114.91935483870968</v>
      </c>
      <c r="BE14" s="184">
        <f t="shared" si="25"/>
        <v>37</v>
      </c>
      <c r="BF14" s="192">
        <v>185</v>
      </c>
      <c r="BG14" s="192">
        <v>235</v>
      </c>
      <c r="BH14" s="186">
        <f t="shared" si="26"/>
        <v>127.02702702702702</v>
      </c>
      <c r="BI14" s="184">
        <f t="shared" si="27"/>
        <v>50</v>
      </c>
      <c r="BJ14" s="197">
        <v>2165.816326530612</v>
      </c>
      <c r="BK14" s="192">
        <v>2601.5151515151515</v>
      </c>
      <c r="BL14" s="184">
        <f t="shared" si="28"/>
        <v>435.69882498453944</v>
      </c>
      <c r="BM14" s="192">
        <v>38</v>
      </c>
      <c r="BN14" s="192">
        <v>31</v>
      </c>
      <c r="BO14" s="186">
        <f t="shared" si="29"/>
        <v>81.6</v>
      </c>
      <c r="BP14" s="184">
        <f t="shared" si="30"/>
        <v>-7</v>
      </c>
      <c r="BQ14" s="192">
        <v>47</v>
      </c>
      <c r="BR14" s="215">
        <v>3552.11</v>
      </c>
      <c r="BS14" s="215">
        <v>3911.44</v>
      </c>
      <c r="BT14" s="208">
        <f t="shared" si="32"/>
        <v>110.1</v>
      </c>
      <c r="BU14" s="207">
        <f t="shared" si="33"/>
        <v>359.3299999999999</v>
      </c>
      <c r="BV14" s="6"/>
      <c r="BW14" s="6"/>
    </row>
    <row r="15" spans="1:75" s="12" customFormat="1" ht="21.75" customHeight="1">
      <c r="A15" s="177" t="s">
        <v>105</v>
      </c>
      <c r="B15" s="192">
        <v>1092</v>
      </c>
      <c r="C15" s="193">
        <v>1144</v>
      </c>
      <c r="D15" s="185">
        <f t="shared" si="0"/>
        <v>104.76190476190477</v>
      </c>
      <c r="E15" s="184">
        <f t="shared" si="1"/>
        <v>52</v>
      </c>
      <c r="F15" s="192">
        <v>717</v>
      </c>
      <c r="G15" s="192">
        <v>706</v>
      </c>
      <c r="H15" s="185">
        <f t="shared" si="2"/>
        <v>98.46582984658299</v>
      </c>
      <c r="I15" s="184">
        <f t="shared" si="3"/>
        <v>-11</v>
      </c>
      <c r="J15" s="192">
        <v>844</v>
      </c>
      <c r="K15" s="192">
        <v>983</v>
      </c>
      <c r="L15" s="185">
        <f t="shared" si="4"/>
        <v>116.4691943127962</v>
      </c>
      <c r="M15" s="184">
        <f t="shared" si="5"/>
        <v>139</v>
      </c>
      <c r="N15" s="194">
        <v>473</v>
      </c>
      <c r="O15" s="192">
        <v>664</v>
      </c>
      <c r="P15" s="186">
        <f t="shared" si="34"/>
        <v>140.38054968287526</v>
      </c>
      <c r="Q15" s="187">
        <f t="shared" si="6"/>
        <v>191</v>
      </c>
      <c r="R15" s="192">
        <v>163</v>
      </c>
      <c r="S15" s="194">
        <v>73</v>
      </c>
      <c r="T15" s="186">
        <f t="shared" si="7"/>
        <v>44.785276073619634</v>
      </c>
      <c r="U15" s="184">
        <f t="shared" si="8"/>
        <v>-90</v>
      </c>
      <c r="V15" s="187"/>
      <c r="W15" s="187"/>
      <c r="X15" s="186" t="e">
        <f t="shared" si="9"/>
        <v>#DIV/0!</v>
      </c>
      <c r="Y15" s="187">
        <f t="shared" si="10"/>
        <v>0</v>
      </c>
      <c r="Z15" s="192">
        <v>3274</v>
      </c>
      <c r="AA15" s="192">
        <v>4052</v>
      </c>
      <c r="AB15" s="185">
        <f t="shared" si="11"/>
        <v>123.76298106291999</v>
      </c>
      <c r="AC15" s="184">
        <f t="shared" si="12"/>
        <v>778</v>
      </c>
      <c r="AD15" s="192">
        <v>1073</v>
      </c>
      <c r="AE15" s="192">
        <v>1127</v>
      </c>
      <c r="AF15" s="185">
        <f t="shared" si="13"/>
        <v>105.03261882572228</v>
      </c>
      <c r="AG15" s="184">
        <f t="shared" si="14"/>
        <v>54</v>
      </c>
      <c r="AH15" s="192">
        <v>1075</v>
      </c>
      <c r="AI15" s="193">
        <v>1197</v>
      </c>
      <c r="AJ15" s="185">
        <f t="shared" si="15"/>
        <v>111.34883720930233</v>
      </c>
      <c r="AK15" s="184">
        <f t="shared" si="16"/>
        <v>122</v>
      </c>
      <c r="AL15" s="192">
        <v>199</v>
      </c>
      <c r="AM15" s="192">
        <v>200</v>
      </c>
      <c r="AN15" s="186">
        <f t="shared" si="17"/>
        <v>100.50251256281406</v>
      </c>
      <c r="AO15" s="184">
        <f t="shared" si="18"/>
        <v>1</v>
      </c>
      <c r="AP15" s="188">
        <f t="shared" si="19"/>
        <v>-978</v>
      </c>
      <c r="AQ15" s="182">
        <f t="shared" si="20"/>
        <v>-725</v>
      </c>
      <c r="AR15" s="182">
        <v>1639</v>
      </c>
      <c r="AS15" s="189">
        <v>1439</v>
      </c>
      <c r="AT15" s="195">
        <v>232</v>
      </c>
      <c r="AU15" s="195">
        <v>245</v>
      </c>
      <c r="AV15" s="191">
        <f t="shared" si="31"/>
        <v>105.6</v>
      </c>
      <c r="AW15" s="190">
        <f t="shared" si="21"/>
        <v>13</v>
      </c>
      <c r="AX15" s="196">
        <v>838</v>
      </c>
      <c r="AY15" s="192">
        <v>958</v>
      </c>
      <c r="AZ15" s="186">
        <f t="shared" si="22"/>
        <v>114.3</v>
      </c>
      <c r="BA15" s="184">
        <f t="shared" si="23"/>
        <v>120</v>
      </c>
      <c r="BB15" s="192">
        <v>431</v>
      </c>
      <c r="BC15" s="192">
        <v>430</v>
      </c>
      <c r="BD15" s="186">
        <f t="shared" si="24"/>
        <v>99.76798143851508</v>
      </c>
      <c r="BE15" s="184">
        <f t="shared" si="25"/>
        <v>-1</v>
      </c>
      <c r="BF15" s="192">
        <v>337</v>
      </c>
      <c r="BG15" s="192">
        <v>339</v>
      </c>
      <c r="BH15" s="186">
        <f t="shared" si="26"/>
        <v>100.59347181008901</v>
      </c>
      <c r="BI15" s="184">
        <f t="shared" si="27"/>
        <v>2</v>
      </c>
      <c r="BJ15" s="197">
        <v>2487.0069605568447</v>
      </c>
      <c r="BK15" s="192">
        <v>2500.2457002457004</v>
      </c>
      <c r="BL15" s="184">
        <f t="shared" si="28"/>
        <v>13.23873968885573</v>
      </c>
      <c r="BM15" s="192">
        <v>21</v>
      </c>
      <c r="BN15" s="192">
        <v>21</v>
      </c>
      <c r="BO15" s="186">
        <f t="shared" si="29"/>
        <v>100</v>
      </c>
      <c r="BP15" s="184">
        <f t="shared" si="30"/>
        <v>0</v>
      </c>
      <c r="BQ15" s="192">
        <v>26</v>
      </c>
      <c r="BR15" s="215">
        <v>3229.86</v>
      </c>
      <c r="BS15" s="215">
        <v>3742.07</v>
      </c>
      <c r="BT15" s="208">
        <f t="shared" si="32"/>
        <v>115.9</v>
      </c>
      <c r="BU15" s="207">
        <f t="shared" si="33"/>
        <v>512.21</v>
      </c>
      <c r="BV15" s="6"/>
      <c r="BW15" s="6"/>
    </row>
    <row r="16" spans="1:75" s="12" customFormat="1" ht="21.75" customHeight="1">
      <c r="A16" s="177" t="s">
        <v>106</v>
      </c>
      <c r="B16" s="192">
        <v>532</v>
      </c>
      <c r="C16" s="193">
        <v>460</v>
      </c>
      <c r="D16" s="185">
        <f t="shared" si="0"/>
        <v>86.46616541353383</v>
      </c>
      <c r="E16" s="184">
        <f t="shared" si="1"/>
        <v>-72</v>
      </c>
      <c r="F16" s="192">
        <v>368</v>
      </c>
      <c r="G16" s="192">
        <v>285</v>
      </c>
      <c r="H16" s="185">
        <f t="shared" si="2"/>
        <v>77.44565217391305</v>
      </c>
      <c r="I16" s="184">
        <f t="shared" si="3"/>
        <v>-83</v>
      </c>
      <c r="J16" s="192">
        <v>316</v>
      </c>
      <c r="K16" s="192">
        <v>261</v>
      </c>
      <c r="L16" s="185">
        <f t="shared" si="4"/>
        <v>82.59493670886076</v>
      </c>
      <c r="M16" s="184">
        <f t="shared" si="5"/>
        <v>-55</v>
      </c>
      <c r="N16" s="194">
        <v>43</v>
      </c>
      <c r="O16" s="192">
        <v>50</v>
      </c>
      <c r="P16" s="186">
        <f t="shared" si="34"/>
        <v>116.27906976744187</v>
      </c>
      <c r="Q16" s="187">
        <f t="shared" si="6"/>
        <v>7</v>
      </c>
      <c r="R16" s="192">
        <v>107</v>
      </c>
      <c r="S16" s="194">
        <v>76</v>
      </c>
      <c r="T16" s="186">
        <f t="shared" si="7"/>
        <v>71.02803738317756</v>
      </c>
      <c r="U16" s="184">
        <f t="shared" si="8"/>
        <v>-31</v>
      </c>
      <c r="V16" s="187"/>
      <c r="W16" s="187"/>
      <c r="X16" s="186" t="e">
        <f t="shared" si="9"/>
        <v>#DIV/0!</v>
      </c>
      <c r="Y16" s="187">
        <f t="shared" si="10"/>
        <v>0</v>
      </c>
      <c r="Z16" s="192">
        <v>708</v>
      </c>
      <c r="AA16" s="192">
        <v>1379</v>
      </c>
      <c r="AB16" s="185">
        <f t="shared" si="11"/>
        <v>194.77401129943505</v>
      </c>
      <c r="AC16" s="184">
        <f t="shared" si="12"/>
        <v>671</v>
      </c>
      <c r="AD16" s="192">
        <v>520</v>
      </c>
      <c r="AE16" s="192">
        <v>447</v>
      </c>
      <c r="AF16" s="185">
        <f t="shared" si="13"/>
        <v>85.96153846153847</v>
      </c>
      <c r="AG16" s="184">
        <f t="shared" si="14"/>
        <v>-73</v>
      </c>
      <c r="AH16" s="192">
        <v>70</v>
      </c>
      <c r="AI16" s="193">
        <v>591</v>
      </c>
      <c r="AJ16" s="185">
        <f t="shared" si="15"/>
        <v>844.2857142857143</v>
      </c>
      <c r="AK16" s="184">
        <f t="shared" si="16"/>
        <v>521</v>
      </c>
      <c r="AL16" s="192">
        <v>113</v>
      </c>
      <c r="AM16" s="192">
        <v>134</v>
      </c>
      <c r="AN16" s="186">
        <f t="shared" si="17"/>
        <v>118.58407079646018</v>
      </c>
      <c r="AO16" s="184">
        <f t="shared" si="18"/>
        <v>21</v>
      </c>
      <c r="AP16" s="188">
        <f t="shared" si="19"/>
        <v>-6471</v>
      </c>
      <c r="AQ16" s="182">
        <f t="shared" si="20"/>
        <v>-6398</v>
      </c>
      <c r="AR16" s="182">
        <v>6848</v>
      </c>
      <c r="AS16" s="189">
        <v>6742</v>
      </c>
      <c r="AT16" s="195">
        <v>93</v>
      </c>
      <c r="AU16" s="195">
        <v>97</v>
      </c>
      <c r="AV16" s="191">
        <f t="shared" si="31"/>
        <v>104.3</v>
      </c>
      <c r="AW16" s="190">
        <f t="shared" si="21"/>
        <v>4</v>
      </c>
      <c r="AX16" s="196">
        <v>321</v>
      </c>
      <c r="AY16" s="192">
        <v>327</v>
      </c>
      <c r="AZ16" s="186">
        <f t="shared" si="22"/>
        <v>101.9</v>
      </c>
      <c r="BA16" s="184">
        <f t="shared" si="23"/>
        <v>6</v>
      </c>
      <c r="BB16" s="192">
        <v>155</v>
      </c>
      <c r="BC16" s="192">
        <v>116</v>
      </c>
      <c r="BD16" s="186">
        <f t="shared" si="24"/>
        <v>74.83870967741936</v>
      </c>
      <c r="BE16" s="184">
        <f t="shared" si="25"/>
        <v>-39</v>
      </c>
      <c r="BF16" s="192">
        <v>126</v>
      </c>
      <c r="BG16" s="192">
        <v>88</v>
      </c>
      <c r="BH16" s="186">
        <f t="shared" si="26"/>
        <v>69.84126984126983</v>
      </c>
      <c r="BI16" s="184">
        <f t="shared" si="27"/>
        <v>-38</v>
      </c>
      <c r="BJ16" s="197">
        <v>1848.0582524271845</v>
      </c>
      <c r="BK16" s="192">
        <v>2262.264150943396</v>
      </c>
      <c r="BL16" s="184">
        <f t="shared" si="28"/>
        <v>414.2058985162116</v>
      </c>
      <c r="BM16" s="192">
        <v>11</v>
      </c>
      <c r="BN16" s="192">
        <v>32</v>
      </c>
      <c r="BO16" s="186">
        <f t="shared" si="29"/>
        <v>290.9</v>
      </c>
      <c r="BP16" s="184">
        <f t="shared" si="30"/>
        <v>21</v>
      </c>
      <c r="BQ16" s="192">
        <v>16</v>
      </c>
      <c r="BR16" s="215">
        <v>3437.73</v>
      </c>
      <c r="BS16" s="215">
        <v>3754.08</v>
      </c>
      <c r="BT16" s="208">
        <f t="shared" si="32"/>
        <v>109.2</v>
      </c>
      <c r="BU16" s="207">
        <f t="shared" si="33"/>
        <v>316.3499999999999</v>
      </c>
      <c r="BV16" s="6"/>
      <c r="BW16" s="6"/>
    </row>
    <row r="17" spans="1:75" s="12" customFormat="1" ht="21.75" customHeight="1">
      <c r="A17" s="177" t="s">
        <v>107</v>
      </c>
      <c r="B17" s="192">
        <v>1216</v>
      </c>
      <c r="C17" s="193">
        <v>1128</v>
      </c>
      <c r="D17" s="185">
        <f t="shared" si="0"/>
        <v>92.76315789473685</v>
      </c>
      <c r="E17" s="184">
        <f t="shared" si="1"/>
        <v>-88</v>
      </c>
      <c r="F17" s="192">
        <v>749</v>
      </c>
      <c r="G17" s="192">
        <v>760</v>
      </c>
      <c r="H17" s="185">
        <f t="shared" si="2"/>
        <v>101.46862483311081</v>
      </c>
      <c r="I17" s="184">
        <f t="shared" si="3"/>
        <v>11</v>
      </c>
      <c r="J17" s="192">
        <v>866</v>
      </c>
      <c r="K17" s="192">
        <v>940</v>
      </c>
      <c r="L17" s="185">
        <f t="shared" si="4"/>
        <v>108.54503464203233</v>
      </c>
      <c r="M17" s="184">
        <f t="shared" si="5"/>
        <v>74</v>
      </c>
      <c r="N17" s="194">
        <v>341</v>
      </c>
      <c r="O17" s="192">
        <v>390</v>
      </c>
      <c r="P17" s="186">
        <f t="shared" si="34"/>
        <v>114.36950146627566</v>
      </c>
      <c r="Q17" s="187">
        <f t="shared" si="6"/>
        <v>49</v>
      </c>
      <c r="R17" s="192">
        <v>156</v>
      </c>
      <c r="S17" s="194">
        <v>137</v>
      </c>
      <c r="T17" s="186">
        <f t="shared" si="7"/>
        <v>87.82051282051282</v>
      </c>
      <c r="U17" s="184">
        <f t="shared" si="8"/>
        <v>-19</v>
      </c>
      <c r="V17" s="187"/>
      <c r="W17" s="187"/>
      <c r="X17" s="186" t="e">
        <f t="shared" si="9"/>
        <v>#DIV/0!</v>
      </c>
      <c r="Y17" s="187">
        <f t="shared" si="10"/>
        <v>0</v>
      </c>
      <c r="Z17" s="192">
        <v>2308</v>
      </c>
      <c r="AA17" s="192">
        <v>2892</v>
      </c>
      <c r="AB17" s="185">
        <f t="shared" si="11"/>
        <v>125.30329289428077</v>
      </c>
      <c r="AC17" s="184">
        <f t="shared" si="12"/>
        <v>584</v>
      </c>
      <c r="AD17" s="192">
        <v>1201</v>
      </c>
      <c r="AE17" s="192">
        <v>1115</v>
      </c>
      <c r="AF17" s="185">
        <f t="shared" si="13"/>
        <v>92.83930058284763</v>
      </c>
      <c r="AG17" s="184">
        <f t="shared" si="14"/>
        <v>-86</v>
      </c>
      <c r="AH17" s="192">
        <v>358</v>
      </c>
      <c r="AI17" s="193">
        <v>719</v>
      </c>
      <c r="AJ17" s="185">
        <f t="shared" si="15"/>
        <v>200.83798882681566</v>
      </c>
      <c r="AK17" s="184">
        <f t="shared" si="16"/>
        <v>361</v>
      </c>
      <c r="AL17" s="192">
        <v>202</v>
      </c>
      <c r="AM17" s="192">
        <v>200</v>
      </c>
      <c r="AN17" s="186">
        <f t="shared" si="17"/>
        <v>99.00990099009901</v>
      </c>
      <c r="AO17" s="184">
        <f t="shared" si="18"/>
        <v>-2</v>
      </c>
      <c r="AP17" s="188">
        <f t="shared" si="19"/>
        <v>-1651</v>
      </c>
      <c r="AQ17" s="182">
        <f t="shared" si="20"/>
        <v>-1415</v>
      </c>
      <c r="AR17" s="182">
        <v>2558</v>
      </c>
      <c r="AS17" s="189">
        <v>2252</v>
      </c>
      <c r="AT17" s="195">
        <v>124</v>
      </c>
      <c r="AU17" s="195">
        <v>118</v>
      </c>
      <c r="AV17" s="191">
        <f t="shared" si="31"/>
        <v>95.2</v>
      </c>
      <c r="AW17" s="190">
        <f t="shared" si="21"/>
        <v>-6</v>
      </c>
      <c r="AX17" s="196">
        <v>872</v>
      </c>
      <c r="AY17" s="192">
        <v>1013</v>
      </c>
      <c r="AZ17" s="186">
        <f t="shared" si="22"/>
        <v>116.2</v>
      </c>
      <c r="BA17" s="184">
        <f t="shared" si="23"/>
        <v>141</v>
      </c>
      <c r="BB17" s="192">
        <v>309</v>
      </c>
      <c r="BC17" s="192">
        <v>291</v>
      </c>
      <c r="BD17" s="186">
        <f t="shared" si="24"/>
        <v>94.1747572815534</v>
      </c>
      <c r="BE17" s="184">
        <f t="shared" si="25"/>
        <v>-18</v>
      </c>
      <c r="BF17" s="192">
        <v>244</v>
      </c>
      <c r="BG17" s="192">
        <v>206</v>
      </c>
      <c r="BH17" s="186">
        <f t="shared" si="26"/>
        <v>84.42622950819673</v>
      </c>
      <c r="BI17" s="184">
        <f t="shared" si="27"/>
        <v>-38</v>
      </c>
      <c r="BJ17" s="197">
        <v>1634.201954397394</v>
      </c>
      <c r="BK17" s="192">
        <v>2274.2063492063494</v>
      </c>
      <c r="BL17" s="184">
        <f t="shared" si="28"/>
        <v>640.0043948089553</v>
      </c>
      <c r="BM17" s="192">
        <v>11</v>
      </c>
      <c r="BN17" s="192">
        <v>11</v>
      </c>
      <c r="BO17" s="186">
        <f t="shared" si="29"/>
        <v>100</v>
      </c>
      <c r="BP17" s="184">
        <f t="shared" si="30"/>
        <v>0</v>
      </c>
      <c r="BQ17" s="192">
        <v>30</v>
      </c>
      <c r="BR17" s="215">
        <v>3452.3</v>
      </c>
      <c r="BS17" s="215">
        <v>4015.73</v>
      </c>
      <c r="BT17" s="208">
        <f t="shared" si="32"/>
        <v>116.3</v>
      </c>
      <c r="BU17" s="207">
        <f t="shared" si="33"/>
        <v>563.4299999999998</v>
      </c>
      <c r="BV17" s="6"/>
      <c r="BW17" s="6"/>
    </row>
    <row r="18" spans="1:75" s="12" customFormat="1" ht="21.75" customHeight="1">
      <c r="A18" s="177" t="s">
        <v>108</v>
      </c>
      <c r="B18" s="192">
        <v>838</v>
      </c>
      <c r="C18" s="193">
        <v>783</v>
      </c>
      <c r="D18" s="185">
        <f t="shared" si="0"/>
        <v>93.43675417661098</v>
      </c>
      <c r="E18" s="184">
        <f t="shared" si="1"/>
        <v>-55</v>
      </c>
      <c r="F18" s="192">
        <v>484</v>
      </c>
      <c r="G18" s="192">
        <v>470</v>
      </c>
      <c r="H18" s="185">
        <f t="shared" si="2"/>
        <v>97.10743801652893</v>
      </c>
      <c r="I18" s="184">
        <f t="shared" si="3"/>
        <v>-14</v>
      </c>
      <c r="J18" s="192">
        <v>519</v>
      </c>
      <c r="K18" s="192">
        <v>451</v>
      </c>
      <c r="L18" s="185">
        <f t="shared" si="4"/>
        <v>86.89788053949904</v>
      </c>
      <c r="M18" s="184">
        <f t="shared" si="5"/>
        <v>-68</v>
      </c>
      <c r="N18" s="194">
        <v>177</v>
      </c>
      <c r="O18" s="192">
        <v>161</v>
      </c>
      <c r="P18" s="186">
        <f t="shared" si="34"/>
        <v>90.96045197740112</v>
      </c>
      <c r="Q18" s="187">
        <f t="shared" si="6"/>
        <v>-16</v>
      </c>
      <c r="R18" s="192">
        <v>116</v>
      </c>
      <c r="S18" s="194">
        <v>79</v>
      </c>
      <c r="T18" s="186">
        <f t="shared" si="7"/>
        <v>68.10344827586206</v>
      </c>
      <c r="U18" s="184">
        <f t="shared" si="8"/>
        <v>-37</v>
      </c>
      <c r="V18" s="187"/>
      <c r="W18" s="187"/>
      <c r="X18" s="186" t="e">
        <f t="shared" si="9"/>
        <v>#DIV/0!</v>
      </c>
      <c r="Y18" s="187">
        <f t="shared" si="10"/>
        <v>0</v>
      </c>
      <c r="Z18" s="192">
        <v>2376</v>
      </c>
      <c r="AA18" s="192">
        <v>2475</v>
      </c>
      <c r="AB18" s="185">
        <f t="shared" si="11"/>
        <v>104.16666666666667</v>
      </c>
      <c r="AC18" s="184">
        <f t="shared" si="12"/>
        <v>99</v>
      </c>
      <c r="AD18" s="192">
        <v>834</v>
      </c>
      <c r="AE18" s="192">
        <v>781</v>
      </c>
      <c r="AF18" s="185">
        <f t="shared" si="13"/>
        <v>93.64508393285371</v>
      </c>
      <c r="AG18" s="184">
        <f t="shared" si="14"/>
        <v>-53</v>
      </c>
      <c r="AH18" s="192">
        <v>875</v>
      </c>
      <c r="AI18" s="193">
        <v>971</v>
      </c>
      <c r="AJ18" s="185">
        <f t="shared" si="15"/>
        <v>110.97142857142856</v>
      </c>
      <c r="AK18" s="184">
        <f t="shared" si="16"/>
        <v>96</v>
      </c>
      <c r="AL18" s="192">
        <v>207</v>
      </c>
      <c r="AM18" s="192">
        <v>198</v>
      </c>
      <c r="AN18" s="186">
        <f t="shared" si="17"/>
        <v>95.65217391304348</v>
      </c>
      <c r="AO18" s="184">
        <f t="shared" si="18"/>
        <v>-9</v>
      </c>
      <c r="AP18" s="188">
        <f t="shared" si="19"/>
        <v>-2829</v>
      </c>
      <c r="AQ18" s="182">
        <f t="shared" si="20"/>
        <v>-2965</v>
      </c>
      <c r="AR18" s="182">
        <v>3396</v>
      </c>
      <c r="AS18" s="189">
        <v>3463</v>
      </c>
      <c r="AT18" s="195">
        <v>92</v>
      </c>
      <c r="AU18" s="195">
        <v>101</v>
      </c>
      <c r="AV18" s="191">
        <f t="shared" si="31"/>
        <v>109.8</v>
      </c>
      <c r="AW18" s="190">
        <f t="shared" si="21"/>
        <v>9</v>
      </c>
      <c r="AX18" s="196">
        <v>538</v>
      </c>
      <c r="AY18" s="192">
        <v>555</v>
      </c>
      <c r="AZ18" s="186">
        <f t="shared" si="22"/>
        <v>103.2</v>
      </c>
      <c r="BA18" s="184">
        <f t="shared" si="23"/>
        <v>17</v>
      </c>
      <c r="BB18" s="192">
        <v>271</v>
      </c>
      <c r="BC18" s="192">
        <v>285</v>
      </c>
      <c r="BD18" s="186">
        <f t="shared" si="24"/>
        <v>105.1660516605166</v>
      </c>
      <c r="BE18" s="184">
        <f t="shared" si="25"/>
        <v>14</v>
      </c>
      <c r="BF18" s="192">
        <v>238</v>
      </c>
      <c r="BG18" s="192">
        <v>255</v>
      </c>
      <c r="BH18" s="186">
        <f t="shared" si="26"/>
        <v>107.14285714285714</v>
      </c>
      <c r="BI18" s="184">
        <f t="shared" si="27"/>
        <v>17</v>
      </c>
      <c r="BJ18" s="197">
        <v>1903.1847133757963</v>
      </c>
      <c r="BK18" s="192">
        <v>2397.1631205673757</v>
      </c>
      <c r="BL18" s="184">
        <f t="shared" si="28"/>
        <v>493.97840719157944</v>
      </c>
      <c r="BM18" s="192">
        <v>7</v>
      </c>
      <c r="BN18" s="192">
        <v>18</v>
      </c>
      <c r="BO18" s="186">
        <f t="shared" si="29"/>
        <v>257.1</v>
      </c>
      <c r="BP18" s="184">
        <f t="shared" si="30"/>
        <v>11</v>
      </c>
      <c r="BQ18" s="192">
        <v>35</v>
      </c>
      <c r="BR18" s="215">
        <v>3432.86</v>
      </c>
      <c r="BS18" s="215">
        <v>3968.5</v>
      </c>
      <c r="BT18" s="208">
        <f t="shared" si="32"/>
        <v>115.6</v>
      </c>
      <c r="BU18" s="207">
        <f t="shared" si="33"/>
        <v>535.6399999999999</v>
      </c>
      <c r="BV18" s="6"/>
      <c r="BW18" s="6"/>
    </row>
    <row r="19" spans="1:75" s="12" customFormat="1" ht="21.75" customHeight="1">
      <c r="A19" s="177" t="s">
        <v>109</v>
      </c>
      <c r="B19" s="192">
        <v>1256</v>
      </c>
      <c r="C19" s="193">
        <v>955</v>
      </c>
      <c r="D19" s="185">
        <f t="shared" si="0"/>
        <v>76.03503184713377</v>
      </c>
      <c r="E19" s="184">
        <f t="shared" si="1"/>
        <v>-301</v>
      </c>
      <c r="F19" s="192">
        <v>719</v>
      </c>
      <c r="G19" s="192">
        <v>597</v>
      </c>
      <c r="H19" s="185">
        <f t="shared" si="2"/>
        <v>83.03198887343532</v>
      </c>
      <c r="I19" s="184">
        <f t="shared" si="3"/>
        <v>-122</v>
      </c>
      <c r="J19" s="192">
        <v>1036</v>
      </c>
      <c r="K19" s="192">
        <v>1017</v>
      </c>
      <c r="L19" s="185">
        <f t="shared" si="4"/>
        <v>98.16602316602317</v>
      </c>
      <c r="M19" s="184">
        <f t="shared" si="5"/>
        <v>-19</v>
      </c>
      <c r="N19" s="194">
        <v>465</v>
      </c>
      <c r="O19" s="192">
        <v>639</v>
      </c>
      <c r="P19" s="186">
        <f t="shared" si="34"/>
        <v>137.4193548387097</v>
      </c>
      <c r="Q19" s="187">
        <f t="shared" si="6"/>
        <v>174</v>
      </c>
      <c r="R19" s="192">
        <v>167</v>
      </c>
      <c r="S19" s="194">
        <v>91</v>
      </c>
      <c r="T19" s="186">
        <f t="shared" si="7"/>
        <v>54.49101796407185</v>
      </c>
      <c r="U19" s="184">
        <f t="shared" si="8"/>
        <v>-76</v>
      </c>
      <c r="V19" s="187"/>
      <c r="W19" s="187"/>
      <c r="X19" s="186" t="e">
        <f t="shared" si="9"/>
        <v>#DIV/0!</v>
      </c>
      <c r="Y19" s="187">
        <f t="shared" si="10"/>
        <v>0</v>
      </c>
      <c r="Z19" s="192">
        <v>2680</v>
      </c>
      <c r="AA19" s="192">
        <v>2775</v>
      </c>
      <c r="AB19" s="185">
        <f t="shared" si="11"/>
        <v>103.54477611940298</v>
      </c>
      <c r="AC19" s="184">
        <f t="shared" si="12"/>
        <v>95</v>
      </c>
      <c r="AD19" s="192">
        <v>1239</v>
      </c>
      <c r="AE19" s="192">
        <v>948</v>
      </c>
      <c r="AF19" s="185">
        <f t="shared" si="13"/>
        <v>76.51331719128329</v>
      </c>
      <c r="AG19" s="184">
        <f t="shared" si="14"/>
        <v>-291</v>
      </c>
      <c r="AH19" s="192">
        <v>484</v>
      </c>
      <c r="AI19" s="193">
        <v>731</v>
      </c>
      <c r="AJ19" s="185">
        <f t="shared" si="15"/>
        <v>151.03305785123965</v>
      </c>
      <c r="AK19" s="184">
        <f t="shared" si="16"/>
        <v>247</v>
      </c>
      <c r="AL19" s="192">
        <v>187</v>
      </c>
      <c r="AM19" s="192">
        <v>179</v>
      </c>
      <c r="AN19" s="186">
        <f t="shared" si="17"/>
        <v>95.72192513368985</v>
      </c>
      <c r="AO19" s="184">
        <f t="shared" si="18"/>
        <v>-8</v>
      </c>
      <c r="AP19" s="188">
        <f t="shared" si="19"/>
        <v>-3571</v>
      </c>
      <c r="AQ19" s="182">
        <f t="shared" si="20"/>
        <v>-3877</v>
      </c>
      <c r="AR19" s="182">
        <v>4563</v>
      </c>
      <c r="AS19" s="189">
        <v>4514</v>
      </c>
      <c r="AT19" s="195">
        <v>178</v>
      </c>
      <c r="AU19" s="195">
        <v>140</v>
      </c>
      <c r="AV19" s="191">
        <f t="shared" si="31"/>
        <v>78.7</v>
      </c>
      <c r="AW19" s="190">
        <f t="shared" si="21"/>
        <v>-38</v>
      </c>
      <c r="AX19" s="196">
        <v>1020</v>
      </c>
      <c r="AY19" s="192">
        <v>1081</v>
      </c>
      <c r="AZ19" s="186">
        <f t="shared" si="22"/>
        <v>106</v>
      </c>
      <c r="BA19" s="184">
        <f t="shared" si="23"/>
        <v>61</v>
      </c>
      <c r="BB19" s="192">
        <v>264</v>
      </c>
      <c r="BC19" s="192">
        <v>318</v>
      </c>
      <c r="BD19" s="186">
        <f t="shared" si="24"/>
        <v>120.45454545454545</v>
      </c>
      <c r="BE19" s="184">
        <f t="shared" si="25"/>
        <v>54</v>
      </c>
      <c r="BF19" s="192">
        <v>214</v>
      </c>
      <c r="BG19" s="192">
        <v>274</v>
      </c>
      <c r="BH19" s="186">
        <f t="shared" si="26"/>
        <v>128.0373831775701</v>
      </c>
      <c r="BI19" s="184">
        <f t="shared" si="27"/>
        <v>60</v>
      </c>
      <c r="BJ19" s="197">
        <v>1954.1322314049587</v>
      </c>
      <c r="BK19" s="192">
        <v>2147.041420118343</v>
      </c>
      <c r="BL19" s="184">
        <f t="shared" si="28"/>
        <v>192.9091887133843</v>
      </c>
      <c r="BM19" s="192">
        <v>32</v>
      </c>
      <c r="BN19" s="192">
        <v>62</v>
      </c>
      <c r="BO19" s="186">
        <f t="shared" si="29"/>
        <v>193.8</v>
      </c>
      <c r="BP19" s="184">
        <f t="shared" si="30"/>
        <v>30</v>
      </c>
      <c r="BQ19" s="192">
        <v>15</v>
      </c>
      <c r="BR19" s="215">
        <v>3340.47</v>
      </c>
      <c r="BS19" s="215">
        <v>4091.15</v>
      </c>
      <c r="BT19" s="208">
        <f t="shared" si="32"/>
        <v>122.5</v>
      </c>
      <c r="BU19" s="207">
        <f t="shared" si="33"/>
        <v>750.6800000000003</v>
      </c>
      <c r="BV19" s="6"/>
      <c r="BW19" s="6"/>
    </row>
    <row r="20" spans="1:75" s="31" customFormat="1" ht="21.75" customHeight="1">
      <c r="A20" s="177" t="s">
        <v>110</v>
      </c>
      <c r="B20" s="192">
        <v>971</v>
      </c>
      <c r="C20" s="193">
        <v>1000</v>
      </c>
      <c r="D20" s="185">
        <f t="shared" si="0"/>
        <v>102.98661174047375</v>
      </c>
      <c r="E20" s="184">
        <f t="shared" si="1"/>
        <v>29</v>
      </c>
      <c r="F20" s="192">
        <v>620</v>
      </c>
      <c r="G20" s="192">
        <v>614</v>
      </c>
      <c r="H20" s="185">
        <f t="shared" si="2"/>
        <v>99.03225806451613</v>
      </c>
      <c r="I20" s="184">
        <f t="shared" si="3"/>
        <v>-6</v>
      </c>
      <c r="J20" s="192">
        <v>526</v>
      </c>
      <c r="K20" s="192">
        <v>522</v>
      </c>
      <c r="L20" s="185">
        <f t="shared" si="4"/>
        <v>99.23954372623575</v>
      </c>
      <c r="M20" s="184">
        <f t="shared" si="5"/>
        <v>-4</v>
      </c>
      <c r="N20" s="194">
        <v>179</v>
      </c>
      <c r="O20" s="192">
        <v>164</v>
      </c>
      <c r="P20" s="186">
        <f t="shared" si="34"/>
        <v>91.62011173184358</v>
      </c>
      <c r="Q20" s="187">
        <f t="shared" si="6"/>
        <v>-15</v>
      </c>
      <c r="R20" s="192">
        <v>126</v>
      </c>
      <c r="S20" s="194">
        <v>83</v>
      </c>
      <c r="T20" s="186">
        <f t="shared" si="7"/>
        <v>65.87301587301587</v>
      </c>
      <c r="U20" s="184">
        <f t="shared" si="8"/>
        <v>-43</v>
      </c>
      <c r="V20" s="187"/>
      <c r="W20" s="187"/>
      <c r="X20" s="186" t="e">
        <f t="shared" si="9"/>
        <v>#DIV/0!</v>
      </c>
      <c r="Y20" s="187" t="s">
        <v>8</v>
      </c>
      <c r="Z20" s="192">
        <v>2920</v>
      </c>
      <c r="AA20" s="192">
        <v>2818</v>
      </c>
      <c r="AB20" s="185">
        <f t="shared" si="11"/>
        <v>96.5068493150685</v>
      </c>
      <c r="AC20" s="184">
        <f t="shared" si="12"/>
        <v>-102</v>
      </c>
      <c r="AD20" s="192">
        <v>939</v>
      </c>
      <c r="AE20" s="192">
        <v>981</v>
      </c>
      <c r="AF20" s="185">
        <f t="shared" si="13"/>
        <v>104.47284345047922</v>
      </c>
      <c r="AG20" s="184">
        <f t="shared" si="14"/>
        <v>42</v>
      </c>
      <c r="AH20" s="192">
        <v>1404</v>
      </c>
      <c r="AI20" s="193">
        <v>1358</v>
      </c>
      <c r="AJ20" s="185">
        <f t="shared" si="15"/>
        <v>96.72364672364672</v>
      </c>
      <c r="AK20" s="184">
        <f t="shared" si="16"/>
        <v>-46</v>
      </c>
      <c r="AL20" s="192">
        <v>209</v>
      </c>
      <c r="AM20" s="192">
        <v>177</v>
      </c>
      <c r="AN20" s="186">
        <f t="shared" si="17"/>
        <v>84.688995215311</v>
      </c>
      <c r="AO20" s="184">
        <f t="shared" si="18"/>
        <v>-32</v>
      </c>
      <c r="AP20" s="188">
        <f t="shared" si="19"/>
        <v>-1781</v>
      </c>
      <c r="AQ20" s="182">
        <f t="shared" si="20"/>
        <v>-2122</v>
      </c>
      <c r="AR20" s="182">
        <v>2397</v>
      </c>
      <c r="AS20" s="189">
        <v>2796</v>
      </c>
      <c r="AT20" s="195">
        <v>112</v>
      </c>
      <c r="AU20" s="195">
        <v>117</v>
      </c>
      <c r="AV20" s="191">
        <f t="shared" si="31"/>
        <v>104.5</v>
      </c>
      <c r="AW20" s="190">
        <f t="shared" si="21"/>
        <v>5</v>
      </c>
      <c r="AX20" s="196">
        <v>520</v>
      </c>
      <c r="AY20" s="192">
        <v>560</v>
      </c>
      <c r="AZ20" s="186">
        <f t="shared" si="22"/>
        <v>107.7</v>
      </c>
      <c r="BA20" s="184">
        <f t="shared" si="23"/>
        <v>40</v>
      </c>
      <c r="BB20" s="192">
        <v>355</v>
      </c>
      <c r="BC20" s="192">
        <v>326</v>
      </c>
      <c r="BD20" s="186">
        <f t="shared" si="24"/>
        <v>91.83098591549296</v>
      </c>
      <c r="BE20" s="184">
        <f t="shared" si="25"/>
        <v>-29</v>
      </c>
      <c r="BF20" s="192">
        <v>263</v>
      </c>
      <c r="BG20" s="192">
        <v>223</v>
      </c>
      <c r="BH20" s="186">
        <f t="shared" si="26"/>
        <v>84.79087452471484</v>
      </c>
      <c r="BI20" s="184">
        <f t="shared" si="27"/>
        <v>-40</v>
      </c>
      <c r="BJ20" s="197">
        <v>1780.4270462633451</v>
      </c>
      <c r="BK20" s="192">
        <v>2451.985559566787</v>
      </c>
      <c r="BL20" s="184">
        <f t="shared" si="28"/>
        <v>671.5585133034417</v>
      </c>
      <c r="BM20" s="192">
        <v>21</v>
      </c>
      <c r="BN20" s="192">
        <v>24</v>
      </c>
      <c r="BO20" s="186">
        <f t="shared" si="29"/>
        <v>114.3</v>
      </c>
      <c r="BP20" s="184">
        <f t="shared" si="30"/>
        <v>3</v>
      </c>
      <c r="BQ20" s="192">
        <v>28</v>
      </c>
      <c r="BR20" s="215">
        <v>3390.48</v>
      </c>
      <c r="BS20" s="215">
        <v>3721.39</v>
      </c>
      <c r="BT20" s="208">
        <f t="shared" si="32"/>
        <v>109.8</v>
      </c>
      <c r="BU20" s="207">
        <f t="shared" si="33"/>
        <v>330.90999999999985</v>
      </c>
      <c r="BV20" s="6"/>
      <c r="BW20" s="6"/>
    </row>
    <row r="21" spans="1:75" s="12" customFormat="1" ht="21.75" customHeight="1">
      <c r="A21" s="177" t="s">
        <v>111</v>
      </c>
      <c r="B21" s="192">
        <v>1571</v>
      </c>
      <c r="C21" s="193">
        <v>1533</v>
      </c>
      <c r="D21" s="185">
        <f t="shared" si="0"/>
        <v>97.58115849777212</v>
      </c>
      <c r="E21" s="184">
        <f t="shared" si="1"/>
        <v>-38</v>
      </c>
      <c r="F21" s="192">
        <v>803</v>
      </c>
      <c r="G21" s="192">
        <v>828</v>
      </c>
      <c r="H21" s="185">
        <f t="shared" si="2"/>
        <v>103.11332503113324</v>
      </c>
      <c r="I21" s="184">
        <f t="shared" si="3"/>
        <v>25</v>
      </c>
      <c r="J21" s="192">
        <v>1272</v>
      </c>
      <c r="K21" s="192">
        <v>1319</v>
      </c>
      <c r="L21" s="185">
        <f t="shared" si="4"/>
        <v>103.69496855345912</v>
      </c>
      <c r="M21" s="184">
        <f t="shared" si="5"/>
        <v>47</v>
      </c>
      <c r="N21" s="194">
        <v>537</v>
      </c>
      <c r="O21" s="192">
        <v>730</v>
      </c>
      <c r="P21" s="186">
        <f t="shared" si="34"/>
        <v>135.94040968342645</v>
      </c>
      <c r="Q21" s="187">
        <f t="shared" si="6"/>
        <v>193</v>
      </c>
      <c r="R21" s="192">
        <v>190</v>
      </c>
      <c r="S21" s="194">
        <v>26</v>
      </c>
      <c r="T21" s="186">
        <f t="shared" si="7"/>
        <v>13.684210526315791</v>
      </c>
      <c r="U21" s="184">
        <f t="shared" si="8"/>
        <v>-164</v>
      </c>
      <c r="V21" s="187"/>
      <c r="W21" s="187"/>
      <c r="X21" s="186" t="e">
        <f t="shared" si="9"/>
        <v>#DIV/0!</v>
      </c>
      <c r="Y21" s="187">
        <f aca="true" t="shared" si="35" ref="Y21:Y30">W21-V21</f>
        <v>0</v>
      </c>
      <c r="Z21" s="192">
        <v>4605</v>
      </c>
      <c r="AA21" s="192">
        <v>4186</v>
      </c>
      <c r="AB21" s="185">
        <f t="shared" si="11"/>
        <v>90.90119435396309</v>
      </c>
      <c r="AC21" s="184">
        <f t="shared" si="12"/>
        <v>-419</v>
      </c>
      <c r="AD21" s="192">
        <v>1514</v>
      </c>
      <c r="AE21" s="192">
        <v>1509</v>
      </c>
      <c r="AF21" s="185">
        <f t="shared" si="13"/>
        <v>99.66974900924703</v>
      </c>
      <c r="AG21" s="184">
        <f t="shared" si="14"/>
        <v>-5</v>
      </c>
      <c r="AH21" s="192">
        <v>2287</v>
      </c>
      <c r="AI21" s="193">
        <v>1627</v>
      </c>
      <c r="AJ21" s="185">
        <f t="shared" si="15"/>
        <v>71.14123305640577</v>
      </c>
      <c r="AK21" s="184">
        <f t="shared" si="16"/>
        <v>-660</v>
      </c>
      <c r="AL21" s="192">
        <v>244</v>
      </c>
      <c r="AM21" s="192">
        <v>246</v>
      </c>
      <c r="AN21" s="186">
        <f t="shared" si="17"/>
        <v>100.81967213114753</v>
      </c>
      <c r="AO21" s="184">
        <f t="shared" si="18"/>
        <v>2</v>
      </c>
      <c r="AP21" s="188">
        <f t="shared" si="19"/>
        <v>-4189</v>
      </c>
      <c r="AQ21" s="182">
        <f t="shared" si="20"/>
        <v>-3747</v>
      </c>
      <c r="AR21" s="182">
        <v>5375</v>
      </c>
      <c r="AS21" s="189">
        <v>4751</v>
      </c>
      <c r="AT21" s="195">
        <v>190</v>
      </c>
      <c r="AU21" s="195">
        <v>198</v>
      </c>
      <c r="AV21" s="191">
        <f t="shared" si="31"/>
        <v>104.2</v>
      </c>
      <c r="AW21" s="190">
        <f t="shared" si="21"/>
        <v>8</v>
      </c>
      <c r="AX21" s="196">
        <v>1255</v>
      </c>
      <c r="AY21" s="192">
        <v>1348</v>
      </c>
      <c r="AZ21" s="186">
        <f t="shared" si="22"/>
        <v>107.4</v>
      </c>
      <c r="BA21" s="184">
        <f t="shared" si="23"/>
        <v>93</v>
      </c>
      <c r="BB21" s="192">
        <v>385</v>
      </c>
      <c r="BC21" s="192">
        <v>529</v>
      </c>
      <c r="BD21" s="186">
        <f t="shared" si="24"/>
        <v>137.4025974025974</v>
      </c>
      <c r="BE21" s="184">
        <f t="shared" si="25"/>
        <v>144</v>
      </c>
      <c r="BF21" s="192">
        <v>316</v>
      </c>
      <c r="BG21" s="192">
        <v>434</v>
      </c>
      <c r="BH21" s="186">
        <f t="shared" si="26"/>
        <v>137.34177215189874</v>
      </c>
      <c r="BI21" s="184">
        <f t="shared" si="27"/>
        <v>118</v>
      </c>
      <c r="BJ21" s="197">
        <v>2541.907514450867</v>
      </c>
      <c r="BK21" s="192">
        <v>3133.6343115124155</v>
      </c>
      <c r="BL21" s="184">
        <f t="shared" si="28"/>
        <v>591.7267970615485</v>
      </c>
      <c r="BM21" s="192">
        <v>37</v>
      </c>
      <c r="BN21" s="192">
        <v>47</v>
      </c>
      <c r="BO21" s="186">
        <f t="shared" si="29"/>
        <v>127</v>
      </c>
      <c r="BP21" s="184">
        <f t="shared" si="30"/>
        <v>10</v>
      </c>
      <c r="BQ21" s="192">
        <v>59</v>
      </c>
      <c r="BR21" s="215">
        <v>3569.55</v>
      </c>
      <c r="BS21" s="215">
        <v>4222.05</v>
      </c>
      <c r="BT21" s="208">
        <f t="shared" si="32"/>
        <v>118.3</v>
      </c>
      <c r="BU21" s="207">
        <f t="shared" si="33"/>
        <v>652.5</v>
      </c>
      <c r="BV21" s="6"/>
      <c r="BW21" s="6"/>
    </row>
    <row r="22" spans="1:75" s="12" customFormat="1" ht="21.75" customHeight="1">
      <c r="A22" s="177" t="s">
        <v>112</v>
      </c>
      <c r="B22" s="192">
        <v>755</v>
      </c>
      <c r="C22" s="193">
        <v>699</v>
      </c>
      <c r="D22" s="185">
        <f t="shared" si="0"/>
        <v>92.58278145695364</v>
      </c>
      <c r="E22" s="184">
        <f t="shared" si="1"/>
        <v>-56</v>
      </c>
      <c r="F22" s="192">
        <v>476</v>
      </c>
      <c r="G22" s="192">
        <v>484</v>
      </c>
      <c r="H22" s="185">
        <f t="shared" si="2"/>
        <v>101.68067226890756</v>
      </c>
      <c r="I22" s="184">
        <f t="shared" si="3"/>
        <v>8</v>
      </c>
      <c r="J22" s="192">
        <v>639</v>
      </c>
      <c r="K22" s="192">
        <v>689</v>
      </c>
      <c r="L22" s="185">
        <f t="shared" si="4"/>
        <v>107.82472613458529</v>
      </c>
      <c r="M22" s="184">
        <f t="shared" si="5"/>
        <v>50</v>
      </c>
      <c r="N22" s="194">
        <v>260</v>
      </c>
      <c r="O22" s="192">
        <v>367</v>
      </c>
      <c r="P22" s="186">
        <f t="shared" si="34"/>
        <v>141.15384615384616</v>
      </c>
      <c r="Q22" s="187">
        <f t="shared" si="6"/>
        <v>107</v>
      </c>
      <c r="R22" s="192">
        <v>123</v>
      </c>
      <c r="S22" s="194">
        <v>65</v>
      </c>
      <c r="T22" s="186">
        <f t="shared" si="7"/>
        <v>52.84552845528455</v>
      </c>
      <c r="U22" s="184">
        <f t="shared" si="8"/>
        <v>-58</v>
      </c>
      <c r="V22" s="187"/>
      <c r="W22" s="187"/>
      <c r="X22" s="186" t="e">
        <f t="shared" si="9"/>
        <v>#DIV/0!</v>
      </c>
      <c r="Y22" s="187">
        <f t="shared" si="35"/>
        <v>0</v>
      </c>
      <c r="Z22" s="192">
        <v>1839</v>
      </c>
      <c r="AA22" s="192">
        <v>1979</v>
      </c>
      <c r="AB22" s="185">
        <f t="shared" si="11"/>
        <v>107.61283306144645</v>
      </c>
      <c r="AC22" s="184">
        <f t="shared" si="12"/>
        <v>140</v>
      </c>
      <c r="AD22" s="192">
        <v>748</v>
      </c>
      <c r="AE22" s="192">
        <v>696</v>
      </c>
      <c r="AF22" s="185">
        <f t="shared" si="13"/>
        <v>93.04812834224599</v>
      </c>
      <c r="AG22" s="184">
        <f t="shared" si="14"/>
        <v>-52</v>
      </c>
      <c r="AH22" s="192">
        <v>547</v>
      </c>
      <c r="AI22" s="193">
        <v>690</v>
      </c>
      <c r="AJ22" s="185">
        <f t="shared" si="15"/>
        <v>126.14259597806216</v>
      </c>
      <c r="AK22" s="184">
        <f t="shared" si="16"/>
        <v>143</v>
      </c>
      <c r="AL22" s="192">
        <v>387</v>
      </c>
      <c r="AM22" s="192">
        <v>311</v>
      </c>
      <c r="AN22" s="186">
        <f t="shared" si="17"/>
        <v>80.36175710594316</v>
      </c>
      <c r="AO22" s="184">
        <f t="shared" si="18"/>
        <v>-76</v>
      </c>
      <c r="AP22" s="188">
        <f t="shared" si="19"/>
        <v>-3187</v>
      </c>
      <c r="AQ22" s="182">
        <f t="shared" si="20"/>
        <v>-3103</v>
      </c>
      <c r="AR22" s="182">
        <v>3773</v>
      </c>
      <c r="AS22" s="189">
        <v>3588</v>
      </c>
      <c r="AT22" s="195">
        <v>156</v>
      </c>
      <c r="AU22" s="195">
        <v>173</v>
      </c>
      <c r="AV22" s="191">
        <f t="shared" si="31"/>
        <v>110.9</v>
      </c>
      <c r="AW22" s="190">
        <f t="shared" si="21"/>
        <v>17</v>
      </c>
      <c r="AX22" s="196">
        <v>616</v>
      </c>
      <c r="AY22" s="192">
        <v>701</v>
      </c>
      <c r="AZ22" s="186">
        <f t="shared" si="22"/>
        <v>113.8</v>
      </c>
      <c r="BA22" s="184">
        <f t="shared" si="23"/>
        <v>85</v>
      </c>
      <c r="BB22" s="192">
        <v>169</v>
      </c>
      <c r="BC22" s="192">
        <v>214</v>
      </c>
      <c r="BD22" s="186">
        <f t="shared" si="24"/>
        <v>126.62721893491124</v>
      </c>
      <c r="BE22" s="184">
        <f t="shared" si="25"/>
        <v>45</v>
      </c>
      <c r="BF22" s="192">
        <v>113</v>
      </c>
      <c r="BG22" s="192">
        <v>167</v>
      </c>
      <c r="BH22" s="186">
        <f t="shared" si="26"/>
        <v>147.78761061946904</v>
      </c>
      <c r="BI22" s="184">
        <f t="shared" si="27"/>
        <v>54</v>
      </c>
      <c r="BJ22" s="197">
        <v>1741.1764705882354</v>
      </c>
      <c r="BK22" s="192">
        <v>2115.675675675676</v>
      </c>
      <c r="BL22" s="184">
        <f t="shared" si="28"/>
        <v>374.4992050874405</v>
      </c>
      <c r="BM22" s="192">
        <v>23</v>
      </c>
      <c r="BN22" s="192">
        <v>22</v>
      </c>
      <c r="BO22" s="186">
        <f t="shared" si="29"/>
        <v>95.7</v>
      </c>
      <c r="BP22" s="184">
        <f t="shared" si="30"/>
        <v>-1</v>
      </c>
      <c r="BQ22" s="192">
        <v>5</v>
      </c>
      <c r="BR22" s="215">
        <v>3201.35</v>
      </c>
      <c r="BS22" s="215">
        <v>3603.82</v>
      </c>
      <c r="BT22" s="208">
        <f t="shared" si="32"/>
        <v>112.6</v>
      </c>
      <c r="BU22" s="207">
        <f t="shared" si="33"/>
        <v>402.47000000000025</v>
      </c>
      <c r="BV22" s="6"/>
      <c r="BW22" s="6"/>
    </row>
    <row r="23" spans="1:75" s="12" customFormat="1" ht="21.75" customHeight="1">
      <c r="A23" s="177" t="s">
        <v>113</v>
      </c>
      <c r="B23" s="192">
        <v>958</v>
      </c>
      <c r="C23" s="193">
        <v>928</v>
      </c>
      <c r="D23" s="185">
        <f t="shared" si="0"/>
        <v>96.86847599164928</v>
      </c>
      <c r="E23" s="184">
        <f t="shared" si="1"/>
        <v>-30</v>
      </c>
      <c r="F23" s="192">
        <v>633</v>
      </c>
      <c r="G23" s="192">
        <v>576</v>
      </c>
      <c r="H23" s="185">
        <f t="shared" si="2"/>
        <v>90.99526066350711</v>
      </c>
      <c r="I23" s="184">
        <f t="shared" si="3"/>
        <v>-57</v>
      </c>
      <c r="J23" s="192">
        <v>590</v>
      </c>
      <c r="K23" s="192">
        <v>650</v>
      </c>
      <c r="L23" s="185">
        <f t="shared" si="4"/>
        <v>110.16949152542372</v>
      </c>
      <c r="M23" s="184">
        <f t="shared" si="5"/>
        <v>60</v>
      </c>
      <c r="N23" s="194">
        <v>160</v>
      </c>
      <c r="O23" s="192">
        <v>254</v>
      </c>
      <c r="P23" s="186">
        <f t="shared" si="34"/>
        <v>158.75</v>
      </c>
      <c r="Q23" s="187">
        <f t="shared" si="6"/>
        <v>94</v>
      </c>
      <c r="R23" s="192">
        <v>141</v>
      </c>
      <c r="S23" s="194">
        <v>96</v>
      </c>
      <c r="T23" s="186">
        <f t="shared" si="7"/>
        <v>68.08510638297872</v>
      </c>
      <c r="U23" s="184">
        <f t="shared" si="8"/>
        <v>-45</v>
      </c>
      <c r="V23" s="187"/>
      <c r="W23" s="187"/>
      <c r="X23" s="186" t="e">
        <f t="shared" si="9"/>
        <v>#DIV/0!</v>
      </c>
      <c r="Y23" s="187">
        <f t="shared" si="35"/>
        <v>0</v>
      </c>
      <c r="Z23" s="192">
        <v>2116</v>
      </c>
      <c r="AA23" s="192">
        <v>1798</v>
      </c>
      <c r="AB23" s="185">
        <f t="shared" si="11"/>
        <v>84.97164461247637</v>
      </c>
      <c r="AC23" s="184">
        <f t="shared" si="12"/>
        <v>-318</v>
      </c>
      <c r="AD23" s="192">
        <v>939</v>
      </c>
      <c r="AE23" s="192">
        <v>881</v>
      </c>
      <c r="AF23" s="185">
        <f t="shared" si="13"/>
        <v>93.82321618743345</v>
      </c>
      <c r="AG23" s="184">
        <f t="shared" si="14"/>
        <v>-58</v>
      </c>
      <c r="AH23" s="192">
        <v>669</v>
      </c>
      <c r="AI23" s="193">
        <v>538</v>
      </c>
      <c r="AJ23" s="185">
        <f t="shared" si="15"/>
        <v>80.4185351270553</v>
      </c>
      <c r="AK23" s="184">
        <f t="shared" si="16"/>
        <v>-131</v>
      </c>
      <c r="AL23" s="192">
        <v>210</v>
      </c>
      <c r="AM23" s="192">
        <v>195</v>
      </c>
      <c r="AN23" s="186">
        <f t="shared" si="17"/>
        <v>92.85714285714286</v>
      </c>
      <c r="AO23" s="184">
        <f t="shared" si="18"/>
        <v>-15</v>
      </c>
      <c r="AP23" s="188">
        <f t="shared" si="19"/>
        <v>-4590</v>
      </c>
      <c r="AQ23" s="182">
        <f t="shared" si="20"/>
        <v>-4043</v>
      </c>
      <c r="AR23" s="182">
        <v>5273</v>
      </c>
      <c r="AS23" s="189">
        <v>4674</v>
      </c>
      <c r="AT23" s="195">
        <v>106</v>
      </c>
      <c r="AU23" s="195">
        <v>111</v>
      </c>
      <c r="AV23" s="191">
        <f t="shared" si="31"/>
        <v>104.7</v>
      </c>
      <c r="AW23" s="190">
        <f t="shared" si="21"/>
        <v>5</v>
      </c>
      <c r="AX23" s="196">
        <v>545</v>
      </c>
      <c r="AY23" s="192">
        <v>644</v>
      </c>
      <c r="AZ23" s="186">
        <f t="shared" si="22"/>
        <v>118.2</v>
      </c>
      <c r="BA23" s="184">
        <f t="shared" si="23"/>
        <v>99</v>
      </c>
      <c r="BB23" s="192">
        <v>275</v>
      </c>
      <c r="BC23" s="192">
        <v>297</v>
      </c>
      <c r="BD23" s="186">
        <f t="shared" si="24"/>
        <v>108</v>
      </c>
      <c r="BE23" s="184">
        <f t="shared" si="25"/>
        <v>22</v>
      </c>
      <c r="BF23" s="192">
        <v>198</v>
      </c>
      <c r="BG23" s="192">
        <v>229</v>
      </c>
      <c r="BH23" s="186">
        <f t="shared" si="26"/>
        <v>115.65656565656566</v>
      </c>
      <c r="BI23" s="184">
        <f t="shared" si="27"/>
        <v>31</v>
      </c>
      <c r="BJ23" s="197">
        <v>1426.5765765765766</v>
      </c>
      <c r="BK23" s="192">
        <v>2055.6</v>
      </c>
      <c r="BL23" s="184">
        <f t="shared" si="28"/>
        <v>629.0234234234233</v>
      </c>
      <c r="BM23" s="192">
        <v>14</v>
      </c>
      <c r="BN23" s="192">
        <v>13</v>
      </c>
      <c r="BO23" s="186">
        <f t="shared" si="29"/>
        <v>92.9</v>
      </c>
      <c r="BP23" s="184">
        <f t="shared" si="30"/>
        <v>-1</v>
      </c>
      <c r="BQ23" s="192">
        <v>3</v>
      </c>
      <c r="BR23" s="215">
        <v>2785.86</v>
      </c>
      <c r="BS23" s="215">
        <v>3198.92</v>
      </c>
      <c r="BT23" s="208">
        <f t="shared" si="32"/>
        <v>114.8</v>
      </c>
      <c r="BU23" s="207">
        <f t="shared" si="33"/>
        <v>413.05999999999995</v>
      </c>
      <c r="BV23" s="6"/>
      <c r="BW23" s="6"/>
    </row>
    <row r="24" spans="1:75" s="12" customFormat="1" ht="21.75" customHeight="1">
      <c r="A24" s="177" t="s">
        <v>114</v>
      </c>
      <c r="B24" s="192">
        <v>1123</v>
      </c>
      <c r="C24" s="193">
        <v>997</v>
      </c>
      <c r="D24" s="185">
        <f t="shared" si="0"/>
        <v>88.780053428317</v>
      </c>
      <c r="E24" s="184">
        <f t="shared" si="1"/>
        <v>-126</v>
      </c>
      <c r="F24" s="192">
        <v>661</v>
      </c>
      <c r="G24" s="192">
        <v>570</v>
      </c>
      <c r="H24" s="185">
        <f t="shared" si="2"/>
        <v>86.23298033282904</v>
      </c>
      <c r="I24" s="184">
        <f t="shared" si="3"/>
        <v>-91</v>
      </c>
      <c r="J24" s="192">
        <v>636</v>
      </c>
      <c r="K24" s="192">
        <v>642</v>
      </c>
      <c r="L24" s="185">
        <f t="shared" si="4"/>
        <v>100.9433962264151</v>
      </c>
      <c r="M24" s="184">
        <f t="shared" si="5"/>
        <v>6</v>
      </c>
      <c r="N24" s="194">
        <v>199</v>
      </c>
      <c r="O24" s="192">
        <v>303</v>
      </c>
      <c r="P24" s="186">
        <f t="shared" si="34"/>
        <v>152.26130653266333</v>
      </c>
      <c r="Q24" s="187">
        <f t="shared" si="6"/>
        <v>104</v>
      </c>
      <c r="R24" s="192">
        <v>148</v>
      </c>
      <c r="S24" s="194">
        <v>40</v>
      </c>
      <c r="T24" s="186">
        <f t="shared" si="7"/>
        <v>27.027027027027028</v>
      </c>
      <c r="U24" s="184">
        <f t="shared" si="8"/>
        <v>-108</v>
      </c>
      <c r="V24" s="187"/>
      <c r="W24" s="187"/>
      <c r="X24" s="186" t="e">
        <f t="shared" si="9"/>
        <v>#DIV/0!</v>
      </c>
      <c r="Y24" s="187">
        <f t="shared" si="35"/>
        <v>0</v>
      </c>
      <c r="Z24" s="192">
        <v>2091</v>
      </c>
      <c r="AA24" s="192">
        <v>2199</v>
      </c>
      <c r="AB24" s="185">
        <f t="shared" si="11"/>
        <v>105.16499282639886</v>
      </c>
      <c r="AC24" s="184">
        <f t="shared" si="12"/>
        <v>108</v>
      </c>
      <c r="AD24" s="192">
        <v>1114</v>
      </c>
      <c r="AE24" s="192">
        <v>981</v>
      </c>
      <c r="AF24" s="185">
        <f t="shared" si="13"/>
        <v>88.06104129263915</v>
      </c>
      <c r="AG24" s="184">
        <f t="shared" si="14"/>
        <v>-133</v>
      </c>
      <c r="AH24" s="192">
        <v>569</v>
      </c>
      <c r="AI24" s="193">
        <v>651</v>
      </c>
      <c r="AJ24" s="185">
        <f t="shared" si="15"/>
        <v>114.41124780316345</v>
      </c>
      <c r="AK24" s="184">
        <f t="shared" si="16"/>
        <v>82</v>
      </c>
      <c r="AL24" s="192">
        <v>187</v>
      </c>
      <c r="AM24" s="192">
        <v>186</v>
      </c>
      <c r="AN24" s="186">
        <f t="shared" si="17"/>
        <v>99.46524064171123</v>
      </c>
      <c r="AO24" s="184">
        <f t="shared" si="18"/>
        <v>-1</v>
      </c>
      <c r="AP24" s="188">
        <f t="shared" si="19"/>
        <v>-5238</v>
      </c>
      <c r="AQ24" s="182">
        <f t="shared" si="20"/>
        <v>-6093</v>
      </c>
      <c r="AR24" s="182">
        <v>6003</v>
      </c>
      <c r="AS24" s="189">
        <v>6736</v>
      </c>
      <c r="AT24" s="195">
        <v>125</v>
      </c>
      <c r="AU24" s="195">
        <v>108</v>
      </c>
      <c r="AV24" s="191">
        <f t="shared" si="31"/>
        <v>86.4</v>
      </c>
      <c r="AW24" s="190">
        <f t="shared" si="21"/>
        <v>-17</v>
      </c>
      <c r="AX24" s="196">
        <v>570</v>
      </c>
      <c r="AY24" s="192">
        <v>620</v>
      </c>
      <c r="AZ24" s="186">
        <f t="shared" si="22"/>
        <v>108.8</v>
      </c>
      <c r="BA24" s="184">
        <f t="shared" si="23"/>
        <v>50</v>
      </c>
      <c r="BB24" s="192">
        <v>358</v>
      </c>
      <c r="BC24" s="192">
        <v>354</v>
      </c>
      <c r="BD24" s="186">
        <f t="shared" si="24"/>
        <v>98.88268156424581</v>
      </c>
      <c r="BE24" s="184">
        <f t="shared" si="25"/>
        <v>-4</v>
      </c>
      <c r="BF24" s="192">
        <v>267</v>
      </c>
      <c r="BG24" s="192">
        <v>269</v>
      </c>
      <c r="BH24" s="186">
        <f t="shared" si="26"/>
        <v>100.74906367041199</v>
      </c>
      <c r="BI24" s="184">
        <f t="shared" si="27"/>
        <v>2</v>
      </c>
      <c r="BJ24" s="197">
        <v>1623.6363636363637</v>
      </c>
      <c r="BK24" s="192">
        <v>2101.9292604501607</v>
      </c>
      <c r="BL24" s="184">
        <f t="shared" si="28"/>
        <v>478.2928968137969</v>
      </c>
      <c r="BM24" s="192">
        <v>23</v>
      </c>
      <c r="BN24" s="192">
        <v>23</v>
      </c>
      <c r="BO24" s="186">
        <f t="shared" si="29"/>
        <v>100</v>
      </c>
      <c r="BP24" s="184">
        <f t="shared" si="30"/>
        <v>0</v>
      </c>
      <c r="BQ24" s="192">
        <v>12</v>
      </c>
      <c r="BR24" s="215">
        <v>3558.74</v>
      </c>
      <c r="BS24" s="215">
        <v>4059.48</v>
      </c>
      <c r="BT24" s="208">
        <f t="shared" si="32"/>
        <v>114.1</v>
      </c>
      <c r="BU24" s="207">
        <f t="shared" si="33"/>
        <v>500.74000000000024</v>
      </c>
      <c r="BV24" s="6"/>
      <c r="BW24" s="6"/>
    </row>
    <row r="25" spans="1:75" s="12" customFormat="1" ht="21.75" customHeight="1">
      <c r="A25" s="177" t="s">
        <v>115</v>
      </c>
      <c r="B25" s="192">
        <v>974</v>
      </c>
      <c r="C25" s="193">
        <v>934</v>
      </c>
      <c r="D25" s="185">
        <f t="shared" si="0"/>
        <v>95.89322381930184</v>
      </c>
      <c r="E25" s="184">
        <f t="shared" si="1"/>
        <v>-40</v>
      </c>
      <c r="F25" s="192">
        <v>596</v>
      </c>
      <c r="G25" s="192">
        <v>574</v>
      </c>
      <c r="H25" s="185">
        <f t="shared" si="2"/>
        <v>96.30872483221476</v>
      </c>
      <c r="I25" s="184">
        <f t="shared" si="3"/>
        <v>-22</v>
      </c>
      <c r="J25" s="192">
        <v>414</v>
      </c>
      <c r="K25" s="192">
        <v>419</v>
      </c>
      <c r="L25" s="185">
        <f t="shared" si="4"/>
        <v>101.20772946859904</v>
      </c>
      <c r="M25" s="184">
        <f t="shared" si="5"/>
        <v>5</v>
      </c>
      <c r="N25" s="194">
        <v>101</v>
      </c>
      <c r="O25" s="192">
        <v>108</v>
      </c>
      <c r="P25" s="186">
        <f t="shared" si="34"/>
        <v>106.93069306930694</v>
      </c>
      <c r="Q25" s="187">
        <f t="shared" si="6"/>
        <v>7</v>
      </c>
      <c r="R25" s="192">
        <v>136</v>
      </c>
      <c r="S25" s="194">
        <v>84</v>
      </c>
      <c r="T25" s="186">
        <f t="shared" si="7"/>
        <v>61.76470588235294</v>
      </c>
      <c r="U25" s="184">
        <f t="shared" si="8"/>
        <v>-52</v>
      </c>
      <c r="V25" s="187"/>
      <c r="W25" s="187"/>
      <c r="X25" s="186" t="e">
        <f t="shared" si="9"/>
        <v>#DIV/0!</v>
      </c>
      <c r="Y25" s="187">
        <f t="shared" si="35"/>
        <v>0</v>
      </c>
      <c r="Z25" s="192">
        <v>1511</v>
      </c>
      <c r="AA25" s="192">
        <v>1675</v>
      </c>
      <c r="AB25" s="185">
        <f t="shared" si="11"/>
        <v>110.85373924553276</v>
      </c>
      <c r="AC25" s="184">
        <f t="shared" si="12"/>
        <v>164</v>
      </c>
      <c r="AD25" s="192">
        <v>941</v>
      </c>
      <c r="AE25" s="192">
        <v>909</v>
      </c>
      <c r="AF25" s="185">
        <f t="shared" si="13"/>
        <v>96.59936238044634</v>
      </c>
      <c r="AG25" s="184">
        <f t="shared" si="14"/>
        <v>-32</v>
      </c>
      <c r="AH25" s="192">
        <v>365</v>
      </c>
      <c r="AI25" s="193">
        <v>599</v>
      </c>
      <c r="AJ25" s="185">
        <f t="shared" si="15"/>
        <v>164.1095890410959</v>
      </c>
      <c r="AK25" s="184">
        <f t="shared" si="16"/>
        <v>234</v>
      </c>
      <c r="AL25" s="192">
        <v>178</v>
      </c>
      <c r="AM25" s="192">
        <v>86</v>
      </c>
      <c r="AN25" s="186">
        <f t="shared" si="17"/>
        <v>48.31460674157304</v>
      </c>
      <c r="AO25" s="184">
        <f t="shared" si="18"/>
        <v>-92</v>
      </c>
      <c r="AP25" s="188">
        <f t="shared" si="19"/>
        <v>-2415</v>
      </c>
      <c r="AQ25" s="182">
        <f t="shared" si="20"/>
        <v>-2331</v>
      </c>
      <c r="AR25" s="182">
        <v>3063</v>
      </c>
      <c r="AS25" s="189">
        <v>2915</v>
      </c>
      <c r="AT25" s="195">
        <v>101</v>
      </c>
      <c r="AU25" s="195">
        <v>102</v>
      </c>
      <c r="AV25" s="191">
        <f t="shared" si="31"/>
        <v>101</v>
      </c>
      <c r="AW25" s="190">
        <f t="shared" si="21"/>
        <v>1</v>
      </c>
      <c r="AX25" s="196">
        <v>398</v>
      </c>
      <c r="AY25" s="192">
        <v>403</v>
      </c>
      <c r="AZ25" s="186">
        <f t="shared" si="22"/>
        <v>101.3</v>
      </c>
      <c r="BA25" s="184">
        <f t="shared" si="23"/>
        <v>5</v>
      </c>
      <c r="BB25" s="192">
        <v>326</v>
      </c>
      <c r="BC25" s="192">
        <v>350</v>
      </c>
      <c r="BD25" s="186">
        <f t="shared" si="24"/>
        <v>107.36196319018406</v>
      </c>
      <c r="BE25" s="184">
        <f t="shared" si="25"/>
        <v>24</v>
      </c>
      <c r="BF25" s="192">
        <v>238</v>
      </c>
      <c r="BG25" s="192">
        <v>265</v>
      </c>
      <c r="BH25" s="186">
        <f t="shared" si="26"/>
        <v>111.34453781512606</v>
      </c>
      <c r="BI25" s="184">
        <f t="shared" si="27"/>
        <v>27</v>
      </c>
      <c r="BJ25" s="197">
        <v>1442.9850746268658</v>
      </c>
      <c r="BK25" s="192">
        <v>2093.2748538011697</v>
      </c>
      <c r="BL25" s="184">
        <f t="shared" si="28"/>
        <v>650.2897791743039</v>
      </c>
      <c r="BM25" s="192">
        <v>7</v>
      </c>
      <c r="BN25" s="192">
        <v>10</v>
      </c>
      <c r="BO25" s="186">
        <f t="shared" si="29"/>
        <v>142.9</v>
      </c>
      <c r="BP25" s="184">
        <f t="shared" si="30"/>
        <v>3</v>
      </c>
      <c r="BQ25" s="192">
        <v>11</v>
      </c>
      <c r="BR25" s="215">
        <v>3280.43</v>
      </c>
      <c r="BS25" s="215">
        <v>4191</v>
      </c>
      <c r="BT25" s="208">
        <f t="shared" si="32"/>
        <v>127.8</v>
      </c>
      <c r="BU25" s="207">
        <f t="shared" si="33"/>
        <v>910.5700000000002</v>
      </c>
      <c r="BV25" s="6"/>
      <c r="BW25" s="6"/>
    </row>
    <row r="26" spans="1:75" s="12" customFormat="1" ht="21.75" customHeight="1">
      <c r="A26" s="177" t="s">
        <v>116</v>
      </c>
      <c r="B26" s="192">
        <v>907</v>
      </c>
      <c r="C26" s="193">
        <v>941</v>
      </c>
      <c r="D26" s="185">
        <f t="shared" si="0"/>
        <v>103.74862183020947</v>
      </c>
      <c r="E26" s="184">
        <f t="shared" si="1"/>
        <v>34</v>
      </c>
      <c r="F26" s="192">
        <v>499</v>
      </c>
      <c r="G26" s="192">
        <v>597</v>
      </c>
      <c r="H26" s="185">
        <f t="shared" si="2"/>
        <v>119.63927855711422</v>
      </c>
      <c r="I26" s="184">
        <f t="shared" si="3"/>
        <v>98</v>
      </c>
      <c r="J26" s="192">
        <v>613</v>
      </c>
      <c r="K26" s="192">
        <v>565</v>
      </c>
      <c r="L26" s="185">
        <f t="shared" si="4"/>
        <v>92.16965742251223</v>
      </c>
      <c r="M26" s="184">
        <f t="shared" si="5"/>
        <v>-48</v>
      </c>
      <c r="N26" s="194">
        <v>217</v>
      </c>
      <c r="O26" s="192">
        <v>193</v>
      </c>
      <c r="P26" s="186">
        <f t="shared" si="34"/>
        <v>88.94009216589862</v>
      </c>
      <c r="Q26" s="187">
        <f t="shared" si="6"/>
        <v>-24</v>
      </c>
      <c r="R26" s="192">
        <v>145</v>
      </c>
      <c r="S26" s="194">
        <v>69</v>
      </c>
      <c r="T26" s="186">
        <f t="shared" si="7"/>
        <v>47.58620689655172</v>
      </c>
      <c r="U26" s="184">
        <f t="shared" si="8"/>
        <v>-76</v>
      </c>
      <c r="V26" s="187"/>
      <c r="W26" s="187"/>
      <c r="X26" s="186" t="e">
        <f t="shared" si="9"/>
        <v>#DIV/0!</v>
      </c>
      <c r="Y26" s="187">
        <f t="shared" si="35"/>
        <v>0</v>
      </c>
      <c r="Z26" s="192">
        <v>1665</v>
      </c>
      <c r="AA26" s="192">
        <v>1861</v>
      </c>
      <c r="AB26" s="185">
        <f t="shared" si="11"/>
        <v>111.77177177177178</v>
      </c>
      <c r="AC26" s="184">
        <f t="shared" si="12"/>
        <v>196</v>
      </c>
      <c r="AD26" s="192">
        <v>882</v>
      </c>
      <c r="AE26" s="192">
        <v>918</v>
      </c>
      <c r="AF26" s="185">
        <f t="shared" si="13"/>
        <v>104.08163265306123</v>
      </c>
      <c r="AG26" s="184">
        <f t="shared" si="14"/>
        <v>36</v>
      </c>
      <c r="AH26" s="192">
        <v>425</v>
      </c>
      <c r="AI26" s="193">
        <v>650</v>
      </c>
      <c r="AJ26" s="185">
        <f t="shared" si="15"/>
        <v>152.94117647058823</v>
      </c>
      <c r="AK26" s="184">
        <f t="shared" si="16"/>
        <v>225</v>
      </c>
      <c r="AL26" s="192">
        <v>175</v>
      </c>
      <c r="AM26" s="192">
        <v>233</v>
      </c>
      <c r="AN26" s="186">
        <f t="shared" si="17"/>
        <v>133.14285714285714</v>
      </c>
      <c r="AO26" s="184">
        <f t="shared" si="18"/>
        <v>58</v>
      </c>
      <c r="AP26" s="188">
        <f t="shared" si="19"/>
        <v>-3524</v>
      </c>
      <c r="AQ26" s="182">
        <f t="shared" si="20"/>
        <v>-3790</v>
      </c>
      <c r="AR26" s="182">
        <v>4192</v>
      </c>
      <c r="AS26" s="189">
        <v>4383</v>
      </c>
      <c r="AT26" s="195">
        <v>86</v>
      </c>
      <c r="AU26" s="195">
        <v>91</v>
      </c>
      <c r="AV26" s="191">
        <f t="shared" si="31"/>
        <v>105.8</v>
      </c>
      <c r="AW26" s="190">
        <f t="shared" si="21"/>
        <v>5</v>
      </c>
      <c r="AX26" s="196">
        <v>560</v>
      </c>
      <c r="AY26" s="192">
        <v>608</v>
      </c>
      <c r="AZ26" s="186">
        <f t="shared" si="22"/>
        <v>108.6</v>
      </c>
      <c r="BA26" s="184">
        <f t="shared" si="23"/>
        <v>48</v>
      </c>
      <c r="BB26" s="192">
        <v>239</v>
      </c>
      <c r="BC26" s="192">
        <v>348</v>
      </c>
      <c r="BD26" s="186">
        <f t="shared" si="24"/>
        <v>145.60669456066947</v>
      </c>
      <c r="BE26" s="184">
        <f t="shared" si="25"/>
        <v>109</v>
      </c>
      <c r="BF26" s="192">
        <v>177</v>
      </c>
      <c r="BG26" s="192">
        <v>275</v>
      </c>
      <c r="BH26" s="186">
        <f t="shared" si="26"/>
        <v>155.36723163841808</v>
      </c>
      <c r="BI26" s="184">
        <f t="shared" si="27"/>
        <v>98</v>
      </c>
      <c r="BJ26" s="197">
        <v>1819.81</v>
      </c>
      <c r="BK26" s="192">
        <v>2453.153153153153</v>
      </c>
      <c r="BL26" s="184">
        <f t="shared" si="28"/>
        <v>633.3431531531533</v>
      </c>
      <c r="BM26" s="192">
        <v>14</v>
      </c>
      <c r="BN26" s="192">
        <v>23</v>
      </c>
      <c r="BO26" s="186">
        <f t="shared" si="29"/>
        <v>164.3</v>
      </c>
      <c r="BP26" s="184">
        <f t="shared" si="30"/>
        <v>9</v>
      </c>
      <c r="BQ26" s="192">
        <v>16</v>
      </c>
      <c r="BR26" s="215">
        <v>3885</v>
      </c>
      <c r="BS26" s="215">
        <v>3693.68</v>
      </c>
      <c r="BT26" s="208">
        <f t="shared" si="32"/>
        <v>95.1</v>
      </c>
      <c r="BU26" s="207">
        <f t="shared" si="33"/>
        <v>-191.32000000000016</v>
      </c>
      <c r="BV26" s="6"/>
      <c r="BW26" s="6"/>
    </row>
    <row r="27" spans="1:75" s="12" customFormat="1" ht="27" customHeight="1">
      <c r="A27" s="175" t="s">
        <v>117</v>
      </c>
      <c r="B27" s="192">
        <v>1380</v>
      </c>
      <c r="C27" s="193">
        <v>1114</v>
      </c>
      <c r="D27" s="185">
        <f t="shared" si="0"/>
        <v>80.72463768115942</v>
      </c>
      <c r="E27" s="184">
        <f t="shared" si="1"/>
        <v>-266</v>
      </c>
      <c r="F27" s="192">
        <v>793</v>
      </c>
      <c r="G27" s="192">
        <v>688</v>
      </c>
      <c r="H27" s="185">
        <f t="shared" si="2"/>
        <v>86.75914249684742</v>
      </c>
      <c r="I27" s="184">
        <f t="shared" si="3"/>
        <v>-105</v>
      </c>
      <c r="J27" s="192">
        <v>842</v>
      </c>
      <c r="K27" s="192">
        <v>709</v>
      </c>
      <c r="L27" s="185">
        <f t="shared" si="4"/>
        <v>84.2042755344418</v>
      </c>
      <c r="M27" s="184">
        <f t="shared" si="5"/>
        <v>-133</v>
      </c>
      <c r="N27" s="194">
        <v>333</v>
      </c>
      <c r="O27" s="192">
        <v>367</v>
      </c>
      <c r="P27" s="186">
        <f t="shared" si="34"/>
        <v>110.2102102102102</v>
      </c>
      <c r="Q27" s="187">
        <f t="shared" si="6"/>
        <v>34</v>
      </c>
      <c r="R27" s="192">
        <v>207</v>
      </c>
      <c r="S27" s="194">
        <v>53</v>
      </c>
      <c r="T27" s="186">
        <f t="shared" si="7"/>
        <v>25.60386473429952</v>
      </c>
      <c r="U27" s="184">
        <f t="shared" si="8"/>
        <v>-154</v>
      </c>
      <c r="V27" s="187"/>
      <c r="W27" s="187"/>
      <c r="X27" s="186" t="e">
        <f t="shared" si="9"/>
        <v>#DIV/0!</v>
      </c>
      <c r="Y27" s="187">
        <f t="shared" si="35"/>
        <v>0</v>
      </c>
      <c r="Z27" s="192">
        <v>2376</v>
      </c>
      <c r="AA27" s="192">
        <v>3180</v>
      </c>
      <c r="AB27" s="185">
        <f t="shared" si="11"/>
        <v>133.83838383838383</v>
      </c>
      <c r="AC27" s="184">
        <f t="shared" si="12"/>
        <v>804</v>
      </c>
      <c r="AD27" s="192">
        <v>1268</v>
      </c>
      <c r="AE27" s="192">
        <v>1074</v>
      </c>
      <c r="AF27" s="185">
        <f t="shared" si="13"/>
        <v>84.70031545741324</v>
      </c>
      <c r="AG27" s="184">
        <f t="shared" si="14"/>
        <v>-194</v>
      </c>
      <c r="AH27" s="192">
        <v>477</v>
      </c>
      <c r="AI27" s="193">
        <v>1027</v>
      </c>
      <c r="AJ27" s="185">
        <f t="shared" si="15"/>
        <v>215.30398322851153</v>
      </c>
      <c r="AK27" s="184">
        <f t="shared" si="16"/>
        <v>550</v>
      </c>
      <c r="AL27" s="192">
        <v>242</v>
      </c>
      <c r="AM27" s="192">
        <v>222</v>
      </c>
      <c r="AN27" s="186">
        <f t="shared" si="17"/>
        <v>91.73553719008265</v>
      </c>
      <c r="AO27" s="184">
        <f t="shared" si="18"/>
        <v>-20</v>
      </c>
      <c r="AP27" s="188">
        <f t="shared" si="19"/>
        <v>-1181</v>
      </c>
      <c r="AQ27" s="182">
        <f t="shared" si="20"/>
        <v>-1365</v>
      </c>
      <c r="AR27" s="182">
        <v>2178</v>
      </c>
      <c r="AS27" s="189">
        <v>2086</v>
      </c>
      <c r="AT27" s="195">
        <v>249</v>
      </c>
      <c r="AU27" s="195">
        <v>256</v>
      </c>
      <c r="AV27" s="191">
        <f t="shared" si="31"/>
        <v>102.8</v>
      </c>
      <c r="AW27" s="190">
        <f t="shared" si="21"/>
        <v>7</v>
      </c>
      <c r="AX27" s="196">
        <v>893</v>
      </c>
      <c r="AY27" s="192">
        <v>920</v>
      </c>
      <c r="AZ27" s="186">
        <f t="shared" si="22"/>
        <v>103</v>
      </c>
      <c r="BA27" s="184">
        <f t="shared" si="23"/>
        <v>27</v>
      </c>
      <c r="BB27" s="192">
        <v>383</v>
      </c>
      <c r="BC27" s="192">
        <v>393</v>
      </c>
      <c r="BD27" s="186">
        <f t="shared" si="24"/>
        <v>102.61096605744125</v>
      </c>
      <c r="BE27" s="184">
        <f t="shared" si="25"/>
        <v>10</v>
      </c>
      <c r="BF27" s="192">
        <v>322</v>
      </c>
      <c r="BG27" s="192">
        <v>325</v>
      </c>
      <c r="BH27" s="186">
        <f t="shared" si="26"/>
        <v>100.93167701863355</v>
      </c>
      <c r="BI27" s="184">
        <f t="shared" si="27"/>
        <v>3</v>
      </c>
      <c r="BJ27" s="197">
        <v>2363.0057803468208</v>
      </c>
      <c r="BK27" s="192">
        <v>2599.0074441687348</v>
      </c>
      <c r="BL27" s="184">
        <f t="shared" si="28"/>
        <v>236.001663821914</v>
      </c>
      <c r="BM27" s="192">
        <v>31</v>
      </c>
      <c r="BN27" s="192">
        <v>78</v>
      </c>
      <c r="BO27" s="186">
        <f t="shared" si="29"/>
        <v>251.6</v>
      </c>
      <c r="BP27" s="184">
        <f t="shared" si="30"/>
        <v>47</v>
      </c>
      <c r="BQ27" s="192">
        <v>88</v>
      </c>
      <c r="BR27" s="215">
        <v>3349.61</v>
      </c>
      <c r="BS27" s="215">
        <v>5186.75</v>
      </c>
      <c r="BT27" s="208">
        <f t="shared" si="32"/>
        <v>154.8</v>
      </c>
      <c r="BU27" s="207">
        <f t="shared" si="33"/>
        <v>1837.1399999999999</v>
      </c>
      <c r="BV27" s="6"/>
      <c r="BW27" s="6"/>
    </row>
    <row r="28" spans="1:75" s="12" customFormat="1" ht="21.75" customHeight="1">
      <c r="A28" s="177" t="s">
        <v>118</v>
      </c>
      <c r="B28" s="192">
        <v>7252</v>
      </c>
      <c r="C28" s="193">
        <v>6626</v>
      </c>
      <c r="D28" s="185">
        <f t="shared" si="0"/>
        <v>91.36789851075565</v>
      </c>
      <c r="E28" s="184">
        <f t="shared" si="1"/>
        <v>-626</v>
      </c>
      <c r="F28" s="192">
        <v>4448</v>
      </c>
      <c r="G28" s="192">
        <v>4360</v>
      </c>
      <c r="H28" s="185">
        <f t="shared" si="2"/>
        <v>98.02158273381295</v>
      </c>
      <c r="I28" s="184">
        <f t="shared" si="3"/>
        <v>-88</v>
      </c>
      <c r="J28" s="192">
        <v>5729</v>
      </c>
      <c r="K28" s="192">
        <v>6091</v>
      </c>
      <c r="L28" s="185">
        <f t="shared" si="4"/>
        <v>106.31872927212429</v>
      </c>
      <c r="M28" s="184">
        <f t="shared" si="5"/>
        <v>362</v>
      </c>
      <c r="N28" s="194">
        <v>3589</v>
      </c>
      <c r="O28" s="192">
        <v>4127</v>
      </c>
      <c r="P28" s="186">
        <f t="shared" si="34"/>
        <v>114.99024797993872</v>
      </c>
      <c r="Q28" s="187">
        <f t="shared" si="6"/>
        <v>538</v>
      </c>
      <c r="R28" s="192">
        <v>683</v>
      </c>
      <c r="S28" s="194">
        <v>454</v>
      </c>
      <c r="T28" s="186">
        <f t="shared" si="7"/>
        <v>66.4714494875549</v>
      </c>
      <c r="U28" s="184">
        <f t="shared" si="8"/>
        <v>-229</v>
      </c>
      <c r="V28" s="187"/>
      <c r="W28" s="187"/>
      <c r="X28" s="186" t="e">
        <f t="shared" si="9"/>
        <v>#DIV/0!</v>
      </c>
      <c r="Y28" s="187">
        <f t="shared" si="35"/>
        <v>0</v>
      </c>
      <c r="Z28" s="192">
        <v>19318</v>
      </c>
      <c r="AA28" s="192">
        <v>19765</v>
      </c>
      <c r="AB28" s="185">
        <f t="shared" si="11"/>
        <v>102.31390413086241</v>
      </c>
      <c r="AC28" s="184">
        <f t="shared" si="12"/>
        <v>447</v>
      </c>
      <c r="AD28" s="192">
        <v>6932</v>
      </c>
      <c r="AE28" s="192">
        <v>6380</v>
      </c>
      <c r="AF28" s="185">
        <f t="shared" si="13"/>
        <v>92.03693017888055</v>
      </c>
      <c r="AG28" s="184">
        <f t="shared" si="14"/>
        <v>-552</v>
      </c>
      <c r="AH28" s="192">
        <v>5581</v>
      </c>
      <c r="AI28" s="193">
        <v>4346</v>
      </c>
      <c r="AJ28" s="185">
        <f t="shared" si="15"/>
        <v>77.87134922056978</v>
      </c>
      <c r="AK28" s="184">
        <f t="shared" si="16"/>
        <v>-1235</v>
      </c>
      <c r="AL28" s="192">
        <v>881</v>
      </c>
      <c r="AM28" s="192">
        <v>1128</v>
      </c>
      <c r="AN28" s="186">
        <f t="shared" si="17"/>
        <v>128.03632236095345</v>
      </c>
      <c r="AO28" s="184">
        <f t="shared" si="18"/>
        <v>247</v>
      </c>
      <c r="AP28" s="188">
        <f t="shared" si="19"/>
        <v>-5698</v>
      </c>
      <c r="AQ28" s="182">
        <f t="shared" si="20"/>
        <v>-6485</v>
      </c>
      <c r="AR28" s="182">
        <v>10639</v>
      </c>
      <c r="AS28" s="189">
        <v>10758</v>
      </c>
      <c r="AT28" s="195">
        <v>1555</v>
      </c>
      <c r="AU28" s="195">
        <v>1735</v>
      </c>
      <c r="AV28" s="191">
        <f t="shared" si="31"/>
        <v>111.6</v>
      </c>
      <c r="AW28" s="190">
        <f t="shared" si="21"/>
        <v>180</v>
      </c>
      <c r="AX28" s="196">
        <v>7201</v>
      </c>
      <c r="AY28" s="192">
        <v>8136</v>
      </c>
      <c r="AZ28" s="186">
        <f t="shared" si="22"/>
        <v>113</v>
      </c>
      <c r="BA28" s="184">
        <f t="shared" si="23"/>
        <v>935</v>
      </c>
      <c r="BB28" s="192">
        <v>2311</v>
      </c>
      <c r="BC28" s="192">
        <v>2353</v>
      </c>
      <c r="BD28" s="186">
        <f t="shared" si="24"/>
        <v>101.81739506707052</v>
      </c>
      <c r="BE28" s="184">
        <f t="shared" si="25"/>
        <v>42</v>
      </c>
      <c r="BF28" s="192">
        <v>1752</v>
      </c>
      <c r="BG28" s="192">
        <v>1797</v>
      </c>
      <c r="BH28" s="186">
        <f t="shared" si="26"/>
        <v>102.56849315068493</v>
      </c>
      <c r="BI28" s="184">
        <f t="shared" si="27"/>
        <v>45</v>
      </c>
      <c r="BJ28" s="197">
        <v>2372.5814795654424</v>
      </c>
      <c r="BK28" s="192">
        <v>2865.7935285053927</v>
      </c>
      <c r="BL28" s="184">
        <f t="shared" si="28"/>
        <v>493.21204893995036</v>
      </c>
      <c r="BM28" s="192">
        <v>554</v>
      </c>
      <c r="BN28" s="192">
        <v>902</v>
      </c>
      <c r="BO28" s="186">
        <f t="shared" si="29"/>
        <v>162.8</v>
      </c>
      <c r="BP28" s="184">
        <f t="shared" si="30"/>
        <v>348</v>
      </c>
      <c r="BQ28" s="192">
        <v>260</v>
      </c>
      <c r="BR28" s="215">
        <v>3976.07</v>
      </c>
      <c r="BS28" s="215">
        <v>4913.09</v>
      </c>
      <c r="BT28" s="208">
        <f t="shared" si="32"/>
        <v>123.6</v>
      </c>
      <c r="BU28" s="207">
        <f t="shared" si="33"/>
        <v>937.02</v>
      </c>
      <c r="BV28" s="6"/>
      <c r="BW28" s="6"/>
    </row>
    <row r="29" spans="1:75" s="12" customFormat="1" ht="21.75" customHeight="1">
      <c r="A29" s="177" t="s">
        <v>119</v>
      </c>
      <c r="B29" s="192">
        <v>2903</v>
      </c>
      <c r="C29" s="193">
        <v>2672</v>
      </c>
      <c r="D29" s="185">
        <f t="shared" si="0"/>
        <v>92.04271443334481</v>
      </c>
      <c r="E29" s="184">
        <f t="shared" si="1"/>
        <v>-231</v>
      </c>
      <c r="F29" s="192">
        <v>1930</v>
      </c>
      <c r="G29" s="192">
        <v>1832</v>
      </c>
      <c r="H29" s="185">
        <f t="shared" si="2"/>
        <v>94.92227979274611</v>
      </c>
      <c r="I29" s="184">
        <f t="shared" si="3"/>
        <v>-98</v>
      </c>
      <c r="J29" s="192">
        <v>2497</v>
      </c>
      <c r="K29" s="192">
        <v>2588</v>
      </c>
      <c r="L29" s="185">
        <f t="shared" si="4"/>
        <v>103.64437324789748</v>
      </c>
      <c r="M29" s="184">
        <f t="shared" si="5"/>
        <v>91</v>
      </c>
      <c r="N29" s="194">
        <v>1277</v>
      </c>
      <c r="O29" s="192">
        <v>1526</v>
      </c>
      <c r="P29" s="186">
        <f t="shared" si="34"/>
        <v>119.49882537196555</v>
      </c>
      <c r="Q29" s="187">
        <f t="shared" si="6"/>
        <v>249</v>
      </c>
      <c r="R29" s="192">
        <v>406</v>
      </c>
      <c r="S29" s="194">
        <v>316</v>
      </c>
      <c r="T29" s="186">
        <f t="shared" si="7"/>
        <v>77.83251231527095</v>
      </c>
      <c r="U29" s="184">
        <f t="shared" si="8"/>
        <v>-90</v>
      </c>
      <c r="V29" s="187"/>
      <c r="W29" s="187"/>
      <c r="X29" s="186" t="e">
        <f t="shared" si="9"/>
        <v>#DIV/0!</v>
      </c>
      <c r="Y29" s="187">
        <f t="shared" si="35"/>
        <v>0</v>
      </c>
      <c r="Z29" s="192">
        <v>8824</v>
      </c>
      <c r="AA29" s="192">
        <v>9773</v>
      </c>
      <c r="AB29" s="185">
        <f t="shared" si="11"/>
        <v>110.75475974614687</v>
      </c>
      <c r="AC29" s="184">
        <f t="shared" si="12"/>
        <v>949</v>
      </c>
      <c r="AD29" s="192">
        <v>2828</v>
      </c>
      <c r="AE29" s="192">
        <v>2607</v>
      </c>
      <c r="AF29" s="185">
        <f t="shared" si="13"/>
        <v>92.18528995756718</v>
      </c>
      <c r="AG29" s="184">
        <f t="shared" si="14"/>
        <v>-221</v>
      </c>
      <c r="AH29" s="192">
        <v>3502</v>
      </c>
      <c r="AI29" s="193">
        <v>4438</v>
      </c>
      <c r="AJ29" s="185">
        <f t="shared" si="15"/>
        <v>126.72758423757853</v>
      </c>
      <c r="AK29" s="184">
        <f t="shared" si="16"/>
        <v>936</v>
      </c>
      <c r="AL29" s="192">
        <v>585</v>
      </c>
      <c r="AM29" s="192">
        <v>561</v>
      </c>
      <c r="AN29" s="186">
        <f t="shared" si="17"/>
        <v>95.8974358974359</v>
      </c>
      <c r="AO29" s="184">
        <f t="shared" si="18"/>
        <v>-24</v>
      </c>
      <c r="AP29" s="188">
        <f t="shared" si="19"/>
        <v>-763</v>
      </c>
      <c r="AQ29" s="182">
        <f t="shared" si="20"/>
        <v>-618</v>
      </c>
      <c r="AR29" s="182">
        <v>2916</v>
      </c>
      <c r="AS29" s="189">
        <v>2497</v>
      </c>
      <c r="AT29" s="195">
        <v>442</v>
      </c>
      <c r="AU29" s="195">
        <v>510</v>
      </c>
      <c r="AV29" s="191">
        <f t="shared" si="31"/>
        <v>115.4</v>
      </c>
      <c r="AW29" s="190">
        <f t="shared" si="21"/>
        <v>68</v>
      </c>
      <c r="AX29" s="196">
        <v>2787</v>
      </c>
      <c r="AY29" s="192">
        <v>3136</v>
      </c>
      <c r="AZ29" s="186">
        <f t="shared" si="22"/>
        <v>112.5</v>
      </c>
      <c r="BA29" s="184">
        <f t="shared" si="23"/>
        <v>349</v>
      </c>
      <c r="BB29" s="192">
        <v>750</v>
      </c>
      <c r="BC29" s="192">
        <v>793</v>
      </c>
      <c r="BD29" s="186">
        <f t="shared" si="24"/>
        <v>105.73333333333332</v>
      </c>
      <c r="BE29" s="184">
        <f t="shared" si="25"/>
        <v>43</v>
      </c>
      <c r="BF29" s="192">
        <v>650</v>
      </c>
      <c r="BG29" s="192">
        <v>672</v>
      </c>
      <c r="BH29" s="186">
        <f t="shared" si="26"/>
        <v>103.38461538461539</v>
      </c>
      <c r="BI29" s="184">
        <f t="shared" si="27"/>
        <v>22</v>
      </c>
      <c r="BJ29" s="197">
        <v>2139.652870493992</v>
      </c>
      <c r="BK29" s="192">
        <v>2776.6887417218545</v>
      </c>
      <c r="BL29" s="184">
        <f t="shared" si="28"/>
        <v>637.0358712278626</v>
      </c>
      <c r="BM29" s="192">
        <v>131</v>
      </c>
      <c r="BN29" s="192">
        <v>188</v>
      </c>
      <c r="BO29" s="186">
        <f t="shared" si="29"/>
        <v>143.5</v>
      </c>
      <c r="BP29" s="184">
        <f t="shared" si="30"/>
        <v>57</v>
      </c>
      <c r="BQ29" s="192">
        <v>85</v>
      </c>
      <c r="BR29" s="215">
        <v>3866.34</v>
      </c>
      <c r="BS29" s="215">
        <v>4402.1</v>
      </c>
      <c r="BT29" s="208">
        <f t="shared" si="32"/>
        <v>113.9</v>
      </c>
      <c r="BU29" s="207">
        <f t="shared" si="33"/>
        <v>535.7600000000002</v>
      </c>
      <c r="BV29" s="6"/>
      <c r="BW29" s="6"/>
    </row>
    <row r="30" spans="1:75" s="12" customFormat="1" ht="20.25" customHeight="1">
      <c r="A30" s="205" t="s">
        <v>70</v>
      </c>
      <c r="B30" s="192">
        <v>2669</v>
      </c>
      <c r="C30" s="193">
        <v>2280</v>
      </c>
      <c r="D30" s="185">
        <f t="shared" si="0"/>
        <v>85.42525290370926</v>
      </c>
      <c r="E30" s="184">
        <f t="shared" si="1"/>
        <v>-389</v>
      </c>
      <c r="F30" s="192">
        <v>1770</v>
      </c>
      <c r="G30" s="192">
        <v>1466</v>
      </c>
      <c r="H30" s="185">
        <f t="shared" si="2"/>
        <v>82.82485875706215</v>
      </c>
      <c r="I30" s="184">
        <f t="shared" si="3"/>
        <v>-304</v>
      </c>
      <c r="J30" s="192">
        <v>2560</v>
      </c>
      <c r="K30" s="192">
        <v>2501</v>
      </c>
      <c r="L30" s="185">
        <f t="shared" si="4"/>
        <v>97.6953125</v>
      </c>
      <c r="M30" s="184">
        <f t="shared" si="5"/>
        <v>-59</v>
      </c>
      <c r="N30" s="194">
        <v>1456</v>
      </c>
      <c r="O30" s="192">
        <v>1730</v>
      </c>
      <c r="P30" s="186">
        <f t="shared" si="34"/>
        <v>118.81868131868131</v>
      </c>
      <c r="Q30" s="187">
        <f t="shared" si="6"/>
        <v>274</v>
      </c>
      <c r="R30" s="192">
        <v>389</v>
      </c>
      <c r="S30" s="194">
        <v>235</v>
      </c>
      <c r="T30" s="186">
        <f t="shared" si="7"/>
        <v>60.411311053984576</v>
      </c>
      <c r="U30" s="184">
        <f t="shared" si="8"/>
        <v>-154</v>
      </c>
      <c r="V30" s="187"/>
      <c r="W30" s="187"/>
      <c r="X30" s="186" t="e">
        <f t="shared" si="9"/>
        <v>#DIV/0!</v>
      </c>
      <c r="Y30" s="187">
        <f t="shared" si="35"/>
        <v>0</v>
      </c>
      <c r="Z30" s="192">
        <v>6345</v>
      </c>
      <c r="AA30" s="192">
        <v>7476</v>
      </c>
      <c r="AB30" s="185">
        <f t="shared" si="11"/>
        <v>117.82505910165484</v>
      </c>
      <c r="AC30" s="184">
        <f t="shared" si="12"/>
        <v>1131</v>
      </c>
      <c r="AD30" s="192">
        <v>2619</v>
      </c>
      <c r="AE30" s="192">
        <v>2242</v>
      </c>
      <c r="AF30" s="185">
        <f t="shared" si="13"/>
        <v>85.60519282168767</v>
      </c>
      <c r="AG30" s="184">
        <f t="shared" si="14"/>
        <v>-377</v>
      </c>
      <c r="AH30" s="192">
        <v>1465</v>
      </c>
      <c r="AI30" s="193">
        <v>2433</v>
      </c>
      <c r="AJ30" s="185">
        <f t="shared" si="15"/>
        <v>166.07508532423208</v>
      </c>
      <c r="AK30" s="184">
        <f t="shared" si="16"/>
        <v>968</v>
      </c>
      <c r="AL30" s="192">
        <v>431</v>
      </c>
      <c r="AM30" s="192">
        <v>403</v>
      </c>
      <c r="AN30" s="186">
        <f t="shared" si="17"/>
        <v>93.50348027842227</v>
      </c>
      <c r="AO30" s="184">
        <f t="shared" si="18"/>
        <v>-28</v>
      </c>
      <c r="AP30" s="188">
        <f t="shared" si="19"/>
        <v>-1619</v>
      </c>
      <c r="AQ30" s="182">
        <f t="shared" si="20"/>
        <v>-2396</v>
      </c>
      <c r="AR30" s="182">
        <v>3567</v>
      </c>
      <c r="AS30" s="189">
        <v>3950</v>
      </c>
      <c r="AT30" s="195">
        <v>507</v>
      </c>
      <c r="AU30" s="195">
        <v>493</v>
      </c>
      <c r="AV30" s="191">
        <f t="shared" si="31"/>
        <v>97.2</v>
      </c>
      <c r="AW30" s="190">
        <f t="shared" si="21"/>
        <v>-14</v>
      </c>
      <c r="AX30" s="196">
        <v>3142</v>
      </c>
      <c r="AY30" s="192">
        <v>3403</v>
      </c>
      <c r="AZ30" s="186">
        <f t="shared" si="22"/>
        <v>108.3</v>
      </c>
      <c r="BA30" s="184">
        <f t="shared" si="23"/>
        <v>261</v>
      </c>
      <c r="BB30" s="192">
        <v>721</v>
      </c>
      <c r="BC30" s="192">
        <v>726</v>
      </c>
      <c r="BD30" s="186">
        <f t="shared" si="24"/>
        <v>100.69348127600554</v>
      </c>
      <c r="BE30" s="184">
        <f t="shared" si="25"/>
        <v>5</v>
      </c>
      <c r="BF30" s="192">
        <v>597</v>
      </c>
      <c r="BG30" s="192">
        <v>574</v>
      </c>
      <c r="BH30" s="186">
        <f t="shared" si="26"/>
        <v>96.14740368509213</v>
      </c>
      <c r="BI30" s="184">
        <f t="shared" si="27"/>
        <v>-23</v>
      </c>
      <c r="BJ30" s="197">
        <v>2260.6397774687066</v>
      </c>
      <c r="BK30" s="192">
        <v>2829.658385093168</v>
      </c>
      <c r="BL30" s="184">
        <f t="shared" si="28"/>
        <v>569.0186076244613</v>
      </c>
      <c r="BM30" s="192">
        <v>187</v>
      </c>
      <c r="BN30" s="192">
        <v>261</v>
      </c>
      <c r="BO30" s="186">
        <f t="shared" si="29"/>
        <v>139.6</v>
      </c>
      <c r="BP30" s="184">
        <f t="shared" si="30"/>
        <v>74</v>
      </c>
      <c r="BQ30" s="192">
        <v>49</v>
      </c>
      <c r="BR30" s="215">
        <v>3791.16</v>
      </c>
      <c r="BS30" s="215">
        <v>4666.98</v>
      </c>
      <c r="BT30" s="208">
        <f t="shared" si="32"/>
        <v>123.1</v>
      </c>
      <c r="BU30" s="207">
        <f t="shared" si="33"/>
        <v>875.8199999999997</v>
      </c>
      <c r="BV30" s="6"/>
      <c r="BW30" s="6"/>
    </row>
    <row r="31" spans="5:73" s="32" customFormat="1" ht="20.2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AX31" s="34"/>
      <c r="AY31" s="34"/>
      <c r="AZ31" s="34"/>
      <c r="BA31" s="35"/>
      <c r="BI31" s="36"/>
      <c r="BJ31" s="36"/>
      <c r="BK31" s="36"/>
      <c r="BQ31" s="198"/>
      <c r="BR31" s="209"/>
      <c r="BS31" s="209"/>
      <c r="BT31" s="210"/>
      <c r="BU31" s="211"/>
    </row>
    <row r="32" spans="5:73" s="32" customFormat="1" ht="13.5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AX32" s="34"/>
      <c r="AY32" s="34"/>
      <c r="AZ32" s="34"/>
      <c r="BA32" s="35"/>
      <c r="BI32" s="36"/>
      <c r="BJ32" s="36"/>
      <c r="BK32" s="36"/>
      <c r="BR32" s="212"/>
      <c r="BS32" s="212"/>
      <c r="BT32" s="213"/>
      <c r="BU32" s="214"/>
    </row>
    <row r="33" spans="5:73" s="32" customFormat="1" ht="13.5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AX33" s="34"/>
      <c r="AY33" s="34"/>
      <c r="AZ33" s="34"/>
      <c r="BA33" s="35"/>
      <c r="BI33" s="36"/>
      <c r="BJ33" s="36"/>
      <c r="BK33" s="36"/>
      <c r="BR33" s="212"/>
      <c r="BS33" s="212"/>
      <c r="BT33" s="213"/>
      <c r="BU33" s="214"/>
    </row>
    <row r="34" spans="5:73" s="32" customFormat="1" ht="13.5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BA34" s="36"/>
      <c r="BI34" s="36"/>
      <c r="BJ34" s="36"/>
      <c r="BK34" s="36"/>
      <c r="BR34" s="212"/>
      <c r="BS34" s="212"/>
      <c r="BT34" s="213"/>
      <c r="BU34" s="214"/>
    </row>
    <row r="35" spans="5:63" s="32" customFormat="1" ht="12.75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BI35" s="36"/>
      <c r="BJ35" s="36"/>
      <c r="BK35" s="36"/>
    </row>
    <row r="36" spans="5:17" s="32" customFormat="1" ht="12.75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5:17" s="32" customFormat="1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5:17" s="32" customFormat="1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73">
    <mergeCell ref="BH6:BI6"/>
    <mergeCell ref="BF6:BF7"/>
    <mergeCell ref="AM6:AM7"/>
    <mergeCell ref="AU6:AU7"/>
    <mergeCell ref="AV6:AW6"/>
    <mergeCell ref="AX6:AY6"/>
    <mergeCell ref="BG6:BG7"/>
    <mergeCell ref="AZ6:BA6"/>
    <mergeCell ref="AT6:AT7"/>
    <mergeCell ref="AN6:AO6"/>
    <mergeCell ref="BQ6:BQ7"/>
    <mergeCell ref="BJ6:BJ7"/>
    <mergeCell ref="BK6:BK7"/>
    <mergeCell ref="BL6:BL7"/>
    <mergeCell ref="BM6:BM7"/>
    <mergeCell ref="BN6:BN7"/>
    <mergeCell ref="BO6:BP6"/>
    <mergeCell ref="BC6:BC7"/>
    <mergeCell ref="BD6:BE6"/>
    <mergeCell ref="AH6:AH7"/>
    <mergeCell ref="AI6:AI7"/>
    <mergeCell ref="AJ6:AK6"/>
    <mergeCell ref="AL6:AL7"/>
    <mergeCell ref="BB6:BB7"/>
    <mergeCell ref="V6:V7"/>
    <mergeCell ref="Z6:Z7"/>
    <mergeCell ref="AE6:AE7"/>
    <mergeCell ref="AF6:AG6"/>
    <mergeCell ref="W6:W7"/>
    <mergeCell ref="X6:Y6"/>
    <mergeCell ref="AA6:AA7"/>
    <mergeCell ref="AB6:AC6"/>
    <mergeCell ref="AD6:AD7"/>
    <mergeCell ref="Z3:AC5"/>
    <mergeCell ref="AD4:AG5"/>
    <mergeCell ref="AR4:AS5"/>
    <mergeCell ref="V3:Y5"/>
    <mergeCell ref="AD3:AK3"/>
    <mergeCell ref="AH4:AK5"/>
    <mergeCell ref="O6:O7"/>
    <mergeCell ref="P6:Q6"/>
    <mergeCell ref="BJ3:BL5"/>
    <mergeCell ref="BM3:BQ5"/>
    <mergeCell ref="AT3:AW5"/>
    <mergeCell ref="AX3:BA5"/>
    <mergeCell ref="BB3:BE5"/>
    <mergeCell ref="T6:U6"/>
    <mergeCell ref="BF3:BI5"/>
    <mergeCell ref="AL3:AO5"/>
    <mergeCell ref="R6:R7"/>
    <mergeCell ref="S6:S7"/>
    <mergeCell ref="B1:U1"/>
    <mergeCell ref="B2:U2"/>
    <mergeCell ref="R3:U5"/>
    <mergeCell ref="H6:I6"/>
    <mergeCell ref="J6:J7"/>
    <mergeCell ref="L6:M6"/>
    <mergeCell ref="N3:Q5"/>
    <mergeCell ref="N6:N7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BR3:BU5"/>
    <mergeCell ref="BR6:BR7"/>
    <mergeCell ref="BS6:BS7"/>
    <mergeCell ref="BT6:BU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29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Administrator</cp:lastModifiedBy>
  <cp:lastPrinted>2018-11-13T11:50:36Z</cp:lastPrinted>
  <dcterms:created xsi:type="dcterms:W3CDTF">2017-11-17T08:56:41Z</dcterms:created>
  <dcterms:modified xsi:type="dcterms:W3CDTF">2018-11-14T14:34:17Z</dcterms:modified>
  <cp:category/>
  <cp:version/>
  <cp:contentType/>
  <cp:contentStatus/>
</cp:coreProperties>
</file>