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4"/>
  </bookViews>
  <sheets>
    <sheet name="1 " sheetId="1" r:id="rId1"/>
    <sheet name=" 3 " sheetId="2" r:id="rId2"/>
    <sheet name="4 " sheetId="3" r:id="rId3"/>
    <sheet name="5 " sheetId="4" r:id="rId4"/>
    <sheet name="6 " sheetId="5" r:id="rId5"/>
    <sheet name="7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_xlnm.Print_Titles" localSheetId="5">'7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'!$B$1:$F$29</definedName>
    <definedName name="_xlnm.Print_Area" localSheetId="0">'1 '!$A$1:$K$10</definedName>
    <definedName name="_xlnm.Print_Area" localSheetId="2">'4 '!$A$1:$E$25</definedName>
    <definedName name="_xlnm.Print_Area" localSheetId="3">'5 '!$A$1:$E$15</definedName>
    <definedName name="_xlnm.Print_Area" localSheetId="4">'6 '!$A$1:$E$29</definedName>
    <definedName name="_xlnm.Print_Area" localSheetId="5">'7 '!$A$1:$BX$30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<sst xmlns="http://schemas.openxmlformats.org/spreadsheetml/2006/main" count="240" uniqueCount="139">
  <si>
    <t>Показник</t>
  </si>
  <si>
    <t>зміна значення</t>
  </si>
  <si>
    <t>%</t>
  </si>
  <si>
    <t>Мали статус безробітного, тис. осіб</t>
  </si>
  <si>
    <t>з них зареєстровано з початку року</t>
  </si>
  <si>
    <t>Питома вага працевлаштованих до набуття статусу, %</t>
  </si>
  <si>
    <t>Отримували допомогу по безробіттю,                                                            тис. осіб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</si>
  <si>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</si>
  <si>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</si>
  <si>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</si>
  <si>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</si>
  <si>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</si>
  <si>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</si>
  <si>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</si>
  <si>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</si>
  <si>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</si>
  <si>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</si>
  <si>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</si>
  <si>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з них отримують допомогу по безробіттю, осіб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</si>
  <si>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</si>
  <si>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</si>
  <si>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</si>
  <si>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</si>
  <si>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</si>
  <si>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</si>
  <si>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</si>
  <si>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</si>
  <si>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</si>
  <si>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</si>
  <si>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</si>
  <si>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</si>
  <si>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</si>
  <si>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</si>
  <si>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</si>
  <si>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</si>
  <si>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</si>
  <si>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</si>
  <si>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</si>
  <si>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</si>
  <si>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</si>
  <si>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</si>
  <si>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</si>
  <si>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</si>
  <si>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</si>
  <si>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</si>
  <si>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</si>
  <si>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</si>
  <si>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</si>
  <si>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</si>
  <si>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</si>
  <si>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</si>
  <si>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</si>
  <si>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</si>
  <si>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</si>
  <si>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</si>
  <si>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</si>
  <si>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</si>
  <si>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</si>
  <si>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</si>
  <si>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</si>
  <si>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</si>
  <si>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</si>
  <si>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</si>
  <si>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</si>
  <si>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</si>
  <si>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</si>
  <si>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Прилуцька міськрайонна філія</t>
  </si>
  <si>
    <t>Всього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</si>
  <si>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</si>
  <si>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</si>
  <si>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</si>
  <si>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</si>
  <si>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</si>
  <si>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</si>
  <si>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</si>
  <si>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Кількість роботодавців, які надали інформацію про вакансії, одиниць</t>
  </si>
  <si>
    <t>Кількість вакансій по формі 3-ПН, одиниць</t>
  </si>
  <si>
    <t>Інформація про вакансії, отримані з інших джерел, одиниць</t>
  </si>
  <si>
    <t>Всього по області</t>
  </si>
  <si>
    <t xml:space="preserve">Всього </t>
  </si>
  <si>
    <t xml:space="preserve">За даними Державної служби статистики України </t>
  </si>
  <si>
    <t>Діяльність Чернігівської обласної служби зайнятості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</si>
  <si>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</si>
  <si>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</si>
  <si>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</si>
  <si>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t>2018 р.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</si>
  <si>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</si>
  <si>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</si>
  <si>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</si>
  <si>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</si>
  <si>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Всього отримали ваучер на навчання, осіб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</si>
  <si>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</si>
  <si>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</si>
  <si>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</si>
  <si>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</si>
  <si>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</si>
  <si>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</si>
  <si>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</si>
  <si>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</si>
  <si>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</si>
  <si>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</si>
  <si>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</si>
  <si>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</si>
  <si>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</si>
  <si>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</si>
  <si>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</si>
  <si>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</si>
  <si>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</si>
  <si>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</si>
  <si>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</si>
  <si>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</si>
  <si>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Брали участь у громадських та інших роботах тимчасового характеру,  осіб</t>
  </si>
  <si>
    <t>державне управління й оборона; обов'язкове соціальне страхування</t>
  </si>
  <si>
    <t>Економічна активність населення у Чернігівській області
у середньому за 9 місяців 2017 - 2018 рр.,                                                                                                                                                          за місцем проживання та статтю</t>
  </si>
  <si>
    <t>9 місяців 2017 р.</t>
  </si>
  <si>
    <t>9 місяців 2018 р.</t>
  </si>
  <si>
    <t>0 осіб</t>
  </si>
  <si>
    <t>у січні 2018 - 2019 рр.</t>
  </si>
  <si>
    <t>Середній розмір допомоги по безробіттю у січні грн.</t>
  </si>
  <si>
    <t>січень 2018 р.</t>
  </si>
  <si>
    <t>січень 2019 р.</t>
  </si>
  <si>
    <t>у січні 2018-2019 рр.</t>
  </si>
  <si>
    <t>2019 р.</t>
  </si>
  <si>
    <t>Станом на 1 лютого</t>
  </si>
  <si>
    <t>Середній розмір допомоги по безробіттю, у січні грн.</t>
  </si>
  <si>
    <t>Всього отримали роботу  (у т.ч. до набуття статусу безробітного), осіб</t>
  </si>
  <si>
    <t>Чисельність безробітних, які проходили профнавчання, осіб</t>
  </si>
  <si>
    <t xml:space="preserve"> - 0.7 в.п.</t>
  </si>
  <si>
    <t>+571 грн.</t>
  </si>
  <si>
    <t>+909 грн.</t>
  </si>
  <si>
    <t xml:space="preserve"> + (-) осіб</t>
  </si>
  <si>
    <t xml:space="preserve"> + (-)  осіб</t>
  </si>
  <si>
    <t>Мають статус безробітного   на кінець періоду, осіб</t>
  </si>
  <si>
    <t>Кількість вакансій на кінець періоду  (за формою 3-ПН), одиниць</t>
  </si>
  <si>
    <t>Інформація щодо запланованого масового вивільнення працівників  за січень 2018-2019 рр.</t>
  </si>
  <si>
    <t>Інформація щодо запланованого масового вивільнення працівників за січень 2018-2019 рр.</t>
  </si>
  <si>
    <t>добувна промисловість і розроблення кар'єрів</t>
  </si>
  <si>
    <t>переробна промисловість</t>
  </si>
  <si>
    <t>будівництво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</si>
</sst>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;[Red]#,##0"/>
    <numFmt numFmtId="183" formatCode="0.00000"/>
    <numFmt numFmtId="184" formatCode="0.0000"/>
    <numFmt numFmtId="185" formatCode="0.000"/>
  </numFmts>
  <fonts count="66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i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50" fillId="3" borderId="1" applyNumberFormat="0" applyAlignment="0" applyProtection="0"/>
    <xf numFmtId="0" fontId="51" fillId="9" borderId="2" applyNumberFormat="0" applyAlignment="0" applyProtection="0"/>
    <xf numFmtId="0" fontId="52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6" fillId="0" borderId="6" applyNumberFormat="0" applyFill="0" applyAlignment="0" applyProtection="0"/>
    <xf numFmtId="0" fontId="57" fillId="14" borderId="7" applyNumberFormat="0" applyAlignment="0" applyProtection="0"/>
    <xf numFmtId="0" fontId="58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7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0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0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Protection="1">
      <alignment/>
      <protection locked="0"/>
    </xf>
    <xf numFmtId="1" fontId="1" fillId="0" borderId="17" xfId="61" applyNumberFormat="1" applyFont="1" applyFill="1" applyBorder="1" applyAlignment="1" applyProtection="1">
      <alignment horizontal="center"/>
      <protection/>
    </xf>
    <xf numFmtId="1" fontId="11" fillId="0" borderId="0" xfId="61" applyNumberFormat="1" applyFont="1" applyFill="1" applyAlignment="1" applyProtection="1">
      <alignment vertical="center"/>
      <protection locked="0"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7" fillId="0" borderId="0" xfId="61" applyNumberFormat="1" applyFont="1" applyFill="1" applyBorder="1" applyProtection="1">
      <alignment/>
      <protection locked="0"/>
    </xf>
    <xf numFmtId="181" fontId="17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Protection="1">
      <alignment/>
      <protection locked="0"/>
    </xf>
    <xf numFmtId="3" fontId="18" fillId="0" borderId="0" xfId="61" applyNumberFormat="1" applyFont="1" applyFill="1" applyBorder="1" applyProtection="1">
      <alignment/>
      <protection locked="0"/>
    </xf>
    <xf numFmtId="3" fontId="17" fillId="0" borderId="0" xfId="61" applyNumberFormat="1" applyFont="1" applyFill="1" applyBorder="1" applyProtection="1">
      <alignment/>
      <protection locked="0"/>
    </xf>
    <xf numFmtId="0" fontId="5" fillId="0" borderId="17" xfId="59" applyFont="1" applyFill="1" applyBorder="1" applyAlignment="1">
      <alignment horizontal="center" vertical="center"/>
      <protection/>
    </xf>
    <xf numFmtId="0" fontId="21" fillId="0" borderId="0" xfId="67" applyFont="1" applyFill="1">
      <alignment/>
      <protection/>
    </xf>
    <xf numFmtId="0" fontId="2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Alignment="1">
      <alignment vertical="center"/>
      <protection/>
    </xf>
    <xf numFmtId="1" fontId="26" fillId="0" borderId="0" xfId="67" applyNumberFormat="1" applyFont="1" applyFill="1">
      <alignment/>
      <protection/>
    </xf>
    <xf numFmtId="0" fontId="26" fillId="0" borderId="0" xfId="67" applyFont="1" applyFill="1">
      <alignment/>
      <protection/>
    </xf>
    <xf numFmtId="0" fontId="25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horizontal="center"/>
      <protection/>
    </xf>
    <xf numFmtId="0" fontId="26" fillId="0" borderId="0" xfId="67" applyFont="1" applyFill="1" applyAlignment="1">
      <alignment wrapText="1"/>
      <protection/>
    </xf>
    <xf numFmtId="3" fontId="24" fillId="0" borderId="17" xfId="67" applyNumberFormat="1" applyFont="1" applyFill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3" fontId="30" fillId="0" borderId="0" xfId="67" applyNumberFormat="1" applyFont="1" applyFill="1" applyAlignment="1">
      <alignment horizontal="center" vertical="center"/>
      <protection/>
    </xf>
    <xf numFmtId="3" fontId="29" fillId="0" borderId="17" xfId="67" applyNumberFormat="1" applyFont="1" applyFill="1" applyBorder="1" applyAlignment="1">
      <alignment horizontal="center" vertical="center" wrapText="1"/>
      <protection/>
    </xf>
    <xf numFmtId="3" fontId="29" fillId="0" borderId="17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Fill="1">
      <alignment/>
      <protection/>
    </xf>
    <xf numFmtId="181" fontId="26" fillId="0" borderId="0" xfId="67" applyNumberFormat="1" applyFont="1" applyFill="1">
      <alignment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181" fontId="5" fillId="0" borderId="17" xfId="59" applyNumberFormat="1" applyFont="1" applyFill="1" applyBorder="1" applyAlignment="1">
      <alignment horizontal="center" vertical="center"/>
      <protection/>
    </xf>
    <xf numFmtId="180" fontId="5" fillId="0" borderId="17" xfId="59" applyNumberFormat="1" applyFont="1" applyFill="1" applyBorder="1" applyAlignment="1">
      <alignment horizontal="center" vertical="center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/>
      <protection/>
    </xf>
    <xf numFmtId="1" fontId="3" fillId="0" borderId="17" xfId="59" applyNumberFormat="1" applyFont="1" applyFill="1" applyBorder="1" applyAlignment="1">
      <alignment horizontal="center" vertical="center" wrapText="1"/>
      <protection/>
    </xf>
    <xf numFmtId="181" fontId="5" fillId="0" borderId="19" xfId="59" applyNumberFormat="1" applyFont="1" applyFill="1" applyBorder="1" applyAlignment="1">
      <alignment horizontal="center" vertical="center"/>
      <protection/>
    </xf>
    <xf numFmtId="180" fontId="8" fillId="0" borderId="19" xfId="59" applyNumberFormat="1" applyFont="1" applyFill="1" applyBorder="1" applyAlignment="1">
      <alignment horizontal="center" vertical="center" wrapText="1"/>
      <protection/>
    </xf>
    <xf numFmtId="181" fontId="11" fillId="0" borderId="19" xfId="59" applyNumberFormat="1" applyFont="1" applyFill="1" applyBorder="1" applyAlignment="1">
      <alignment horizontal="center" vertical="center"/>
      <protection/>
    </xf>
    <xf numFmtId="181" fontId="5" fillId="0" borderId="14" xfId="59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3" fillId="0" borderId="19" xfId="59" applyFont="1" applyFill="1" applyBorder="1" applyAlignment="1">
      <alignment horizontal="left" vertical="center" wrapText="1"/>
      <protection/>
    </xf>
    <xf numFmtId="0" fontId="8" fillId="0" borderId="17" xfId="59" applyFont="1" applyFill="1" applyBorder="1" applyAlignment="1">
      <alignment horizontal="left" vertical="center" wrapText="1"/>
      <protection/>
    </xf>
    <xf numFmtId="0" fontId="8" fillId="0" borderId="19" xfId="59" applyFont="1" applyFill="1" applyBorder="1" applyAlignment="1">
      <alignment horizontal="left" vertical="center" wrapText="1"/>
      <protection/>
    </xf>
    <xf numFmtId="0" fontId="42" fillId="0" borderId="17" xfId="49" applyFont="1" applyFill="1" applyBorder="1" applyAlignment="1">
      <alignment horizontal="left" vertical="center" wrapText="1"/>
      <protection/>
    </xf>
    <xf numFmtId="0" fontId="35" fillId="0" borderId="0" xfId="57" applyFont="1">
      <alignment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left" vertical="top" wrapText="1"/>
      <protection/>
    </xf>
    <xf numFmtId="0" fontId="35" fillId="0" borderId="0" xfId="57" applyFont="1" applyFill="1">
      <alignment/>
      <protection/>
    </xf>
    <xf numFmtId="181" fontId="11" fillId="0" borderId="0" xfId="56" applyNumberFormat="1" applyFont="1" applyAlignment="1">
      <alignment wrapText="1"/>
      <protection/>
    </xf>
    <xf numFmtId="0" fontId="23" fillId="0" borderId="0" xfId="57" applyFont="1">
      <alignment/>
      <protection/>
    </xf>
    <xf numFmtId="0" fontId="23" fillId="0" borderId="0" xfId="57" applyFont="1" applyBorder="1">
      <alignment/>
      <protection/>
    </xf>
    <xf numFmtId="0" fontId="35" fillId="0" borderId="0" xfId="57" applyFont="1">
      <alignment/>
      <protection/>
    </xf>
    <xf numFmtId="0" fontId="35" fillId="0" borderId="0" xfId="57" applyFont="1" applyBorder="1">
      <alignment/>
      <protection/>
    </xf>
    <xf numFmtId="181" fontId="3" fillId="0" borderId="0" xfId="56" applyNumberFormat="1" applyFont="1" applyAlignment="1">
      <alignment wrapText="1"/>
      <protection/>
    </xf>
    <xf numFmtId="0" fontId="11" fillId="0" borderId="0" xfId="56" applyFont="1">
      <alignment/>
      <protection/>
    </xf>
    <xf numFmtId="180" fontId="25" fillId="0" borderId="22" xfId="57" applyNumberFormat="1" applyFont="1" applyBorder="1" applyAlignment="1">
      <alignment horizontal="center" vertical="center"/>
      <protection/>
    </xf>
    <xf numFmtId="180" fontId="25" fillId="0" borderId="23" xfId="57" applyNumberFormat="1" applyFont="1" applyBorder="1" applyAlignment="1">
      <alignment horizontal="center" vertical="center"/>
      <protection/>
    </xf>
    <xf numFmtId="180" fontId="25" fillId="0" borderId="24" xfId="57" applyNumberFormat="1" applyFont="1" applyBorder="1" applyAlignment="1">
      <alignment horizontal="center" vertical="center"/>
      <protection/>
    </xf>
    <xf numFmtId="180" fontId="25" fillId="0" borderId="25" xfId="57" applyNumberFormat="1" applyFont="1" applyBorder="1" applyAlignment="1">
      <alignment horizontal="center" vertical="center"/>
      <protection/>
    </xf>
    <xf numFmtId="180" fontId="31" fillId="0" borderId="26" xfId="57" applyNumberFormat="1" applyFont="1" applyFill="1" applyBorder="1" applyAlignment="1">
      <alignment horizontal="center" vertical="center"/>
      <protection/>
    </xf>
    <xf numFmtId="180" fontId="31" fillId="0" borderId="27" xfId="57" applyNumberFormat="1" applyFont="1" applyBorder="1" applyAlignment="1">
      <alignment horizontal="center" vertical="center"/>
      <protection/>
    </xf>
    <xf numFmtId="180" fontId="31" fillId="0" borderId="28" xfId="57" applyNumberFormat="1" applyFont="1" applyBorder="1" applyAlignment="1">
      <alignment horizontal="center" vertical="center"/>
      <protection/>
    </xf>
    <xf numFmtId="180" fontId="31" fillId="0" borderId="19" xfId="57" applyNumberFormat="1" applyFont="1" applyBorder="1" applyAlignment="1">
      <alignment horizontal="center" vertical="center"/>
      <protection/>
    </xf>
    <xf numFmtId="180" fontId="25" fillId="0" borderId="29" xfId="57" applyNumberFormat="1" applyFont="1" applyFill="1" applyBorder="1" applyAlignment="1">
      <alignment horizontal="center" vertical="center"/>
      <protection/>
    </xf>
    <xf numFmtId="180" fontId="25" fillId="0" borderId="30" xfId="57" applyNumberFormat="1" applyFont="1" applyFill="1" applyBorder="1" applyAlignment="1">
      <alignment horizontal="center" vertical="center"/>
      <protection/>
    </xf>
    <xf numFmtId="180" fontId="25" fillId="0" borderId="31" xfId="57" applyNumberFormat="1" applyFont="1" applyFill="1" applyBorder="1" applyAlignment="1">
      <alignment horizontal="center" vertical="center"/>
      <protection/>
    </xf>
    <xf numFmtId="180" fontId="25" fillId="0" borderId="32" xfId="57" applyNumberFormat="1" applyFont="1" applyFill="1" applyBorder="1" applyAlignment="1">
      <alignment horizontal="center" vertical="center"/>
      <protection/>
    </xf>
    <xf numFmtId="180" fontId="31" fillId="0" borderId="33" xfId="57" applyNumberFormat="1" applyFont="1" applyFill="1" applyBorder="1" applyAlignment="1">
      <alignment horizontal="center" vertical="center"/>
      <protection/>
    </xf>
    <xf numFmtId="180" fontId="31" fillId="0" borderId="34" xfId="57" applyNumberFormat="1" applyFont="1" applyFill="1" applyBorder="1" applyAlignment="1">
      <alignment horizontal="center" vertical="center"/>
      <protection/>
    </xf>
    <xf numFmtId="180" fontId="31" fillId="0" borderId="35" xfId="57" applyNumberFormat="1" applyFont="1" applyFill="1" applyBorder="1" applyAlignment="1">
      <alignment horizontal="center" vertical="center"/>
      <protection/>
    </xf>
    <xf numFmtId="180" fontId="31" fillId="0" borderId="36" xfId="57" applyNumberFormat="1" applyFont="1" applyFill="1" applyBorder="1" applyAlignment="1">
      <alignment horizontal="center" vertical="center"/>
      <protection/>
    </xf>
    <xf numFmtId="180" fontId="25" fillId="0" borderId="37" xfId="57" applyNumberFormat="1" applyFont="1" applyFill="1" applyBorder="1" applyAlignment="1">
      <alignment horizontal="center" vertical="center"/>
      <protection/>
    </xf>
    <xf numFmtId="180" fontId="25" fillId="0" borderId="38" xfId="57" applyNumberFormat="1" applyFont="1" applyFill="1" applyBorder="1" applyAlignment="1">
      <alignment horizontal="center" vertical="center"/>
      <protection/>
    </xf>
    <xf numFmtId="180" fontId="25" fillId="0" borderId="39" xfId="57" applyNumberFormat="1" applyFont="1" applyFill="1" applyBorder="1" applyAlignment="1">
      <alignment horizontal="center" vertical="center"/>
      <protection/>
    </xf>
    <xf numFmtId="180" fontId="25" fillId="0" borderId="40" xfId="57" applyNumberFormat="1" applyFont="1" applyFill="1" applyBorder="1" applyAlignment="1">
      <alignment horizontal="center" vertical="center"/>
      <protection/>
    </xf>
    <xf numFmtId="180" fontId="31" fillId="0" borderId="27" xfId="57" applyNumberFormat="1" applyFont="1" applyFill="1" applyBorder="1" applyAlignment="1">
      <alignment horizontal="center" vertical="center"/>
      <protection/>
    </xf>
    <xf numFmtId="180" fontId="31" fillId="0" borderId="28" xfId="57" applyNumberFormat="1" applyFont="1" applyFill="1" applyBorder="1" applyAlignment="1">
      <alignment horizontal="center" vertical="center"/>
      <protection/>
    </xf>
    <xf numFmtId="180" fontId="31" fillId="0" borderId="19" xfId="57" applyNumberFormat="1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horizontal="left" vertical="center" wrapText="1"/>
      <protection/>
    </xf>
    <xf numFmtId="0" fontId="39" fillId="0" borderId="34" xfId="57" applyFont="1" applyFill="1" applyBorder="1" applyAlignment="1">
      <alignment horizontal="left" vertical="center" wrapText="1"/>
      <protection/>
    </xf>
    <xf numFmtId="0" fontId="4" fillId="0" borderId="38" xfId="57" applyFont="1" applyFill="1" applyBorder="1" applyAlignment="1">
      <alignment horizontal="left" vertical="center" wrapText="1"/>
      <protection/>
    </xf>
    <xf numFmtId="0" fontId="39" fillId="0" borderId="27" xfId="57" applyFont="1" applyFill="1" applyBorder="1" applyAlignment="1">
      <alignment horizontal="left" vertical="center" wrapText="1"/>
      <protection/>
    </xf>
    <xf numFmtId="49" fontId="38" fillId="0" borderId="41" xfId="57" applyNumberFormat="1" applyFont="1" applyFill="1" applyBorder="1" applyAlignment="1">
      <alignment horizontal="center" vertical="center" wrapText="1"/>
      <protection/>
    </xf>
    <xf numFmtId="49" fontId="38" fillId="0" borderId="42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39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2" fillId="0" borderId="0" xfId="64" applyFont="1" applyFill="1" applyAlignment="1">
      <alignment horizontal="center" vertical="top" wrapText="1"/>
      <protection/>
    </xf>
    <xf numFmtId="0" fontId="39" fillId="0" borderId="0" xfId="64" applyFont="1" applyFill="1" applyAlignment="1">
      <alignment horizontal="right" vertical="center"/>
      <protection/>
    </xf>
    <xf numFmtId="0" fontId="33" fillId="0" borderId="0" xfId="64" applyFont="1" applyFill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3" fontId="4" fillId="0" borderId="17" xfId="57" applyNumberFormat="1" applyFont="1" applyBorder="1" applyAlignment="1">
      <alignment horizontal="center" vertical="center"/>
      <protection/>
    </xf>
    <xf numFmtId="180" fontId="4" fillId="0" borderId="17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19" fillId="0" borderId="0" xfId="64" applyFont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/>
      <protection locked="0"/>
    </xf>
    <xf numFmtId="3" fontId="19" fillId="0" borderId="17" xfId="57" applyNumberFormat="1" applyFont="1" applyBorder="1" applyAlignment="1">
      <alignment horizontal="center" vertical="center"/>
      <protection/>
    </xf>
    <xf numFmtId="180" fontId="19" fillId="0" borderId="17" xfId="57" applyNumberFormat="1" applyFont="1" applyBorder="1" applyAlignment="1">
      <alignment horizontal="center" vertical="center"/>
      <protection/>
    </xf>
    <xf numFmtId="181" fontId="19" fillId="0" borderId="0" xfId="64" applyNumberFormat="1" applyFont="1" applyAlignment="1">
      <alignment horizontal="center" vertical="center"/>
      <protection/>
    </xf>
    <xf numFmtId="180" fontId="1" fillId="0" borderId="0" xfId="64" applyNumberFormat="1" applyFont="1" applyAlignment="1">
      <alignment vertical="center"/>
      <protection/>
    </xf>
    <xf numFmtId="181" fontId="19" fillId="18" borderId="0" xfId="64" applyNumberFormat="1" applyFont="1" applyFill="1" applyAlignment="1">
      <alignment horizontal="center" vertical="center"/>
      <protection/>
    </xf>
    <xf numFmtId="3" fontId="19" fillId="0" borderId="17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28" fillId="0" borderId="0" xfId="67" applyFont="1" applyFill="1" applyAlignment="1">
      <alignment horizont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vertical="center" wrapText="1"/>
      <protection/>
    </xf>
    <xf numFmtId="0" fontId="25" fillId="0" borderId="0" xfId="67" applyFont="1" applyFill="1" applyAlignment="1">
      <alignment horizontal="center" vertical="top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18" xfId="67" applyFont="1" applyFill="1" applyBorder="1" applyAlignment="1">
      <alignment horizontal="center" vertical="center" wrapText="1"/>
      <protection/>
    </xf>
    <xf numFmtId="180" fontId="24" fillId="0" borderId="18" xfId="67" applyNumberFormat="1" applyFont="1" applyFill="1" applyBorder="1" applyAlignment="1">
      <alignment horizontal="center" vertical="center"/>
      <protection/>
    </xf>
    <xf numFmtId="0" fontId="19" fillId="0" borderId="43" xfId="62" applyFont="1" applyBorder="1" applyAlignment="1">
      <alignment vertical="center" wrapText="1"/>
      <protection/>
    </xf>
    <xf numFmtId="180" fontId="29" fillId="0" borderId="18" xfId="67" applyNumberFormat="1" applyFont="1" applyFill="1" applyBorder="1" applyAlignment="1">
      <alignment horizontal="center" vertical="center"/>
      <protection/>
    </xf>
    <xf numFmtId="0" fontId="19" fillId="0" borderId="44" xfId="62" applyFont="1" applyBorder="1" applyAlignment="1">
      <alignment vertical="center" wrapText="1"/>
      <protection/>
    </xf>
    <xf numFmtId="3" fontId="29" fillId="0" borderId="45" xfId="67" applyNumberFormat="1" applyFont="1" applyFill="1" applyBorder="1" applyAlignment="1">
      <alignment horizontal="center" vertical="center" wrapText="1"/>
      <protection/>
    </xf>
    <xf numFmtId="3" fontId="29" fillId="0" borderId="45" xfId="67" applyNumberFormat="1" applyFont="1" applyFill="1" applyBorder="1" applyAlignment="1">
      <alignment horizontal="center" vertical="center"/>
      <protection/>
    </xf>
    <xf numFmtId="180" fontId="29" fillId="0" borderId="46" xfId="67" applyNumberFormat="1" applyFont="1" applyFill="1" applyBorder="1" applyAlignment="1">
      <alignment horizontal="center" vertical="center"/>
      <protection/>
    </xf>
    <xf numFmtId="14" fontId="24" fillId="0" borderId="18" xfId="48" applyNumberFormat="1" applyFont="1" applyBorder="1" applyAlignment="1">
      <alignment horizontal="center" vertical="center" wrapText="1"/>
      <protection/>
    </xf>
    <xf numFmtId="0" fontId="24" fillId="0" borderId="43" xfId="67" applyFont="1" applyFill="1" applyBorder="1" applyAlignment="1">
      <alignment horizontal="center" vertical="center" wrapText="1"/>
      <protection/>
    </xf>
    <xf numFmtId="3" fontId="24" fillId="4" borderId="17" xfId="67" applyNumberFormat="1" applyFont="1" applyFill="1" applyBorder="1" applyAlignment="1">
      <alignment horizontal="center" vertical="center"/>
      <protection/>
    </xf>
    <xf numFmtId="3" fontId="43" fillId="4" borderId="17" xfId="67" applyNumberFormat="1" applyFont="1" applyFill="1" applyBorder="1" applyAlignment="1">
      <alignment horizontal="center" vertical="center"/>
      <protection/>
    </xf>
    <xf numFmtId="3" fontId="43" fillId="4" borderId="16" xfId="67" applyNumberFormat="1" applyFont="1" applyFill="1" applyBorder="1" applyAlignment="1">
      <alignment horizontal="center" vertical="center"/>
      <protection/>
    </xf>
    <xf numFmtId="180" fontId="24" fillId="0" borderId="18" xfId="67" applyNumberFormat="1" applyFont="1" applyFill="1" applyBorder="1" applyAlignment="1">
      <alignment horizontal="center" vertical="center" wrapText="1"/>
      <protection/>
    </xf>
    <xf numFmtId="0" fontId="29" fillId="0" borderId="43" xfId="67" applyFont="1" applyFill="1" applyBorder="1" applyAlignment="1">
      <alignment horizontal="left" vertical="center" wrapText="1"/>
      <protection/>
    </xf>
    <xf numFmtId="3" fontId="41" fillId="0" borderId="17" xfId="48" applyNumberFormat="1" applyFont="1" applyBorder="1" applyAlignment="1">
      <alignment horizontal="center" vertical="center" wrapText="1"/>
      <protection/>
    </xf>
    <xf numFmtId="3" fontId="44" fillId="4" borderId="16" xfId="67" applyNumberFormat="1" applyFont="1" applyFill="1" applyBorder="1" applyAlignment="1">
      <alignment horizontal="center" vertical="center"/>
      <protection/>
    </xf>
    <xf numFmtId="180" fontId="29" fillId="0" borderId="18" xfId="67" applyNumberFormat="1" applyFont="1" applyFill="1" applyBorder="1" applyAlignment="1">
      <alignment horizontal="center" vertical="center" wrapText="1"/>
      <protection/>
    </xf>
    <xf numFmtId="0" fontId="29" fillId="0" borderId="44" xfId="67" applyFont="1" applyFill="1" applyBorder="1" applyAlignment="1">
      <alignment horizontal="left" vertical="center" wrapText="1"/>
      <protection/>
    </xf>
    <xf numFmtId="3" fontId="41" fillId="0" borderId="45" xfId="48" applyNumberFormat="1" applyFont="1" applyBorder="1" applyAlignment="1">
      <alignment horizontal="center" vertical="center" wrapText="1"/>
      <protection/>
    </xf>
    <xf numFmtId="3" fontId="44" fillId="4" borderId="47" xfId="67" applyNumberFormat="1" applyFont="1" applyFill="1" applyBorder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64" applyFont="1" applyBorder="1" applyAlignment="1">
      <alignment horizontal="left" vertical="center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3" fillId="0" borderId="19" xfId="60" applyNumberFormat="1" applyFont="1" applyFill="1" applyBorder="1" applyAlignment="1">
      <alignment horizontal="center" vertical="center" wrapText="1"/>
      <protection/>
    </xf>
    <xf numFmtId="3" fontId="11" fillId="0" borderId="19" xfId="59" applyNumberFormat="1" applyFont="1" applyFill="1" applyBorder="1" applyAlignment="1">
      <alignment horizontal="center" vertical="center"/>
      <protection/>
    </xf>
    <xf numFmtId="3" fontId="5" fillId="0" borderId="19" xfId="59" applyNumberFormat="1" applyFont="1" applyFill="1" applyBorder="1" applyAlignment="1">
      <alignment horizontal="center" vertical="center"/>
      <protection/>
    </xf>
    <xf numFmtId="3" fontId="5" fillId="0" borderId="17" xfId="59" applyNumberFormat="1" applyFont="1" applyFill="1" applyBorder="1" applyAlignment="1">
      <alignment horizontal="center" vertical="center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1" fontId="5" fillId="0" borderId="17" xfId="59" applyNumberFormat="1" applyFont="1" applyFill="1" applyBorder="1" applyAlignment="1">
      <alignment horizontal="center" vertical="center"/>
      <protection/>
    </xf>
    <xf numFmtId="1" fontId="5" fillId="0" borderId="19" xfId="59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66" applyFont="1" applyFill="1" applyBorder="1" applyAlignment="1">
      <alignment horizontal="left" vertical="center"/>
      <protection/>
    </xf>
    <xf numFmtId="1" fontId="3" fillId="0" borderId="17" xfId="61" applyNumberFormat="1" applyFont="1" applyFill="1" applyBorder="1" applyAlignment="1" applyProtection="1">
      <alignment horizontal="left" vertical="center"/>
      <protection locked="0"/>
    </xf>
    <xf numFmtId="0" fontId="24" fillId="0" borderId="43" xfId="67" applyFont="1" applyFill="1" applyBorder="1" applyAlignment="1">
      <alignment horizontal="left" vertical="center" wrapText="1"/>
      <protection/>
    </xf>
    <xf numFmtId="49" fontId="46" fillId="0" borderId="17" xfId="59" applyNumberFormat="1" applyFont="1" applyFill="1" applyBorder="1" applyAlignment="1">
      <alignment horizontal="center" vertical="center" wrapText="1"/>
      <protection/>
    </xf>
    <xf numFmtId="0" fontId="24" fillId="0" borderId="0" xfId="67" applyFont="1" applyFill="1" applyBorder="1" applyAlignment="1">
      <alignment horizontal="left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80" fontId="29" fillId="0" borderId="46" xfId="67" applyNumberFormat="1" applyFont="1" applyFill="1" applyBorder="1" applyAlignment="1">
      <alignment horizontal="center" vertical="center" wrapText="1"/>
      <protection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180" fontId="3" fillId="0" borderId="17" xfId="61" applyNumberFormat="1" applyFont="1" applyFill="1" applyBorder="1" applyAlignment="1" applyProtection="1">
      <alignment horizontal="center" vertical="center"/>
      <protection locked="0"/>
    </xf>
    <xf numFmtId="181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48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181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54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3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vertical="center"/>
      <protection/>
    </xf>
    <xf numFmtId="1" fontId="7" fillId="19" borderId="0" xfId="61" applyNumberFormat="1" applyFont="1" applyFill="1" applyBorder="1" applyProtection="1">
      <alignment/>
      <protection locked="0"/>
    </xf>
    <xf numFmtId="0" fontId="4" fillId="0" borderId="22" xfId="57" applyFont="1" applyFill="1" applyBorder="1" applyAlignment="1">
      <alignment horizontal="left" vertical="center" wrapText="1"/>
      <protection/>
    </xf>
    <xf numFmtId="180" fontId="21" fillId="0" borderId="23" xfId="57" applyNumberFormat="1" applyFont="1" applyFill="1" applyBorder="1" applyAlignment="1">
      <alignment horizontal="center" vertical="center"/>
      <protection/>
    </xf>
    <xf numFmtId="180" fontId="21" fillId="0" borderId="29" xfId="57" applyNumberFormat="1" applyFont="1" applyFill="1" applyBorder="1" applyAlignment="1">
      <alignment horizontal="center" vertical="center"/>
      <protection/>
    </xf>
    <xf numFmtId="180" fontId="21" fillId="0" borderId="30" xfId="57" applyNumberFormat="1" applyFont="1" applyFill="1" applyBorder="1" applyAlignment="1">
      <alignment horizontal="center" vertical="center"/>
      <protection/>
    </xf>
    <xf numFmtId="180" fontId="21" fillId="0" borderId="37" xfId="57" applyNumberFormat="1" applyFont="1" applyFill="1" applyBorder="1" applyAlignment="1">
      <alignment horizontal="center" vertical="center"/>
      <protection/>
    </xf>
    <xf numFmtId="180" fontId="21" fillId="0" borderId="38" xfId="57" applyNumberFormat="1" applyFont="1" applyFill="1" applyBorder="1" applyAlignment="1">
      <alignment horizontal="center" vertical="center"/>
      <protection/>
    </xf>
    <xf numFmtId="1" fontId="12" fillId="0" borderId="17" xfId="61" applyNumberFormat="1" applyFont="1" applyFill="1" applyBorder="1" applyAlignment="1" applyProtection="1">
      <alignment horizontal="left" vertical="center" wrapText="1"/>
      <protection locked="0"/>
    </xf>
    <xf numFmtId="180" fontId="21" fillId="0" borderId="22" xfId="57" applyNumberFormat="1" applyFont="1" applyFill="1" applyBorder="1" applyAlignment="1">
      <alignment horizontal="center" vertical="center"/>
      <protection/>
    </xf>
    <xf numFmtId="3" fontId="47" fillId="0" borderId="17" xfId="61" applyNumberFormat="1" applyFont="1" applyFill="1" applyBorder="1" applyAlignment="1" applyProtection="1">
      <alignment horizontal="center" vertical="center"/>
      <protection locked="0"/>
    </xf>
    <xf numFmtId="180" fontId="47" fillId="0" borderId="17" xfId="61" applyNumberFormat="1" applyFont="1" applyFill="1" applyBorder="1" applyAlignment="1" applyProtection="1">
      <alignment horizontal="center" vertical="center"/>
      <protection locked="0"/>
    </xf>
    <xf numFmtId="3" fontId="48" fillId="0" borderId="49" xfId="61" applyNumberFormat="1" applyFont="1" applyFill="1" applyBorder="1" applyAlignment="1" applyProtection="1">
      <alignment horizontal="center" vertical="center"/>
      <protection locked="0"/>
    </xf>
    <xf numFmtId="180" fontId="47" fillId="0" borderId="49" xfId="61" applyNumberFormat="1" applyFont="1" applyFill="1" applyBorder="1" applyAlignment="1" applyProtection="1">
      <alignment horizontal="center" vertical="center"/>
      <protection locked="0"/>
    </xf>
    <xf numFmtId="3" fontId="47" fillId="0" borderId="49" xfId="61" applyNumberFormat="1" applyFont="1" applyFill="1" applyBorder="1" applyAlignment="1" applyProtection="1">
      <alignment horizontal="center" vertical="center"/>
      <protection locked="0"/>
    </xf>
    <xf numFmtId="3" fontId="48" fillId="0" borderId="0" xfId="61" applyNumberFormat="1" applyFont="1" applyFill="1" applyBorder="1" applyAlignment="1" applyProtection="1">
      <alignment horizontal="center" vertical="center"/>
      <protection locked="0"/>
    </xf>
    <xf numFmtId="180" fontId="47" fillId="0" borderId="0" xfId="61" applyNumberFormat="1" applyFont="1" applyFill="1" applyBorder="1" applyAlignment="1" applyProtection="1">
      <alignment horizontal="center" vertical="center"/>
      <protection locked="0"/>
    </xf>
    <xf numFmtId="3" fontId="47" fillId="0" borderId="0" xfId="61" applyNumberFormat="1" applyFont="1" applyFill="1" applyBorder="1" applyAlignment="1" applyProtection="1">
      <alignment horizontal="center" vertical="center"/>
      <protection locked="0"/>
    </xf>
    <xf numFmtId="3" fontId="3" fillId="4" borderId="17" xfId="61" applyNumberFormat="1" applyFont="1" applyFill="1" applyBorder="1" applyAlignment="1" applyProtection="1">
      <alignment horizontal="center" vertical="center"/>
      <protection locked="0"/>
    </xf>
    <xf numFmtId="3" fontId="3" fillId="4" borderId="17" xfId="59" applyNumberFormat="1" applyFont="1" applyFill="1" applyBorder="1" applyAlignment="1">
      <alignment horizontal="center" vertical="center" wrapText="1"/>
      <protection/>
    </xf>
    <xf numFmtId="3" fontId="47" fillId="0" borderId="13" xfId="61" applyNumberFormat="1" applyFont="1" applyFill="1" applyBorder="1" applyAlignment="1" applyProtection="1">
      <alignment horizontal="center" vertical="center"/>
      <protection locked="0"/>
    </xf>
    <xf numFmtId="3" fontId="11" fillId="4" borderId="17" xfId="61" applyNumberFormat="1" applyFont="1" applyFill="1" applyBorder="1" applyAlignment="1" applyProtection="1">
      <alignment horizontal="center" vertical="center"/>
      <protection locked="0"/>
    </xf>
    <xf numFmtId="1" fontId="13" fillId="0" borderId="50" xfId="61" applyNumberFormat="1" applyFont="1" applyFill="1" applyBorder="1" applyAlignment="1" applyProtection="1">
      <alignment horizontal="center" vertical="center" wrapText="1"/>
      <protection/>
    </xf>
    <xf numFmtId="3" fontId="12" fillId="4" borderId="17" xfId="61" applyNumberFormat="1" applyFont="1" applyFill="1" applyBorder="1" applyAlignment="1" applyProtection="1">
      <alignment horizontal="center" vertical="center"/>
      <protection locked="0"/>
    </xf>
    <xf numFmtId="1" fontId="12" fillId="0" borderId="17" xfId="61" applyNumberFormat="1" applyFont="1" applyFill="1" applyBorder="1" applyAlignment="1" applyProtection="1">
      <alignment horizontal="center" vertical="center" wrapText="1"/>
      <protection/>
    </xf>
    <xf numFmtId="3" fontId="47" fillId="4" borderId="17" xfId="61" applyNumberFormat="1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>
      <alignment horizontal="right" vertical="center" wrapText="1"/>
    </xf>
    <xf numFmtId="0" fontId="12" fillId="4" borderId="17" xfId="0" applyFont="1" applyFill="1" applyBorder="1" applyAlignment="1">
      <alignment horizontal="right" vertical="center"/>
    </xf>
    <xf numFmtId="181" fontId="5" fillId="0" borderId="48" xfId="59" applyNumberFormat="1" applyFont="1" applyFill="1" applyBorder="1" applyAlignment="1">
      <alignment horizontal="center" vertical="center"/>
      <protection/>
    </xf>
    <xf numFmtId="0" fontId="34" fillId="0" borderId="49" xfId="59" applyFont="1" applyFill="1" applyBorder="1" applyAlignment="1">
      <alignment horizontal="center" vertical="center" wrapText="1"/>
      <protection/>
    </xf>
    <xf numFmtId="0" fontId="5" fillId="0" borderId="51" xfId="59" applyFont="1" applyFill="1" applyBorder="1" applyAlignment="1">
      <alignment horizontal="center" vertical="center"/>
      <protection/>
    </xf>
    <xf numFmtId="0" fontId="8" fillId="0" borderId="49" xfId="58" applyFont="1" applyFill="1" applyBorder="1" applyAlignment="1">
      <alignment horizontal="left" vertical="center" wrapText="1"/>
      <protection/>
    </xf>
    <xf numFmtId="181" fontId="5" fillId="0" borderId="16" xfId="59" applyNumberFormat="1" applyFont="1" applyFill="1" applyBorder="1" applyAlignment="1">
      <alignment horizontal="center" vertical="center"/>
      <protection/>
    </xf>
    <xf numFmtId="0" fontId="23" fillId="0" borderId="43" xfId="67" applyFont="1" applyFill="1" applyBorder="1" applyAlignment="1">
      <alignment horizontal="center"/>
      <protection/>
    </xf>
    <xf numFmtId="0" fontId="20" fillId="0" borderId="52" xfId="67" applyFont="1" applyFill="1" applyBorder="1" applyAlignment="1">
      <alignment horizontal="center" vertical="center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53" xfId="67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20" fillId="0" borderId="0" xfId="57" applyFont="1" applyAlignment="1">
      <alignment horizontal="center" vertical="center" wrapText="1"/>
      <protection/>
    </xf>
    <xf numFmtId="0" fontId="36" fillId="0" borderId="54" xfId="65" applyFont="1" applyFill="1" applyBorder="1" applyAlignment="1">
      <alignment horizontal="left" wrapText="1"/>
      <protection/>
    </xf>
    <xf numFmtId="0" fontId="21" fillId="0" borderId="55" xfId="57" applyFont="1" applyFill="1" applyBorder="1" applyAlignment="1">
      <alignment horizontal="center" vertical="center" wrapText="1"/>
      <protection/>
    </xf>
    <xf numFmtId="0" fontId="21" fillId="0" borderId="56" xfId="57" applyFont="1" applyFill="1" applyBorder="1" applyAlignment="1">
      <alignment horizontal="center" vertical="center" wrapText="1"/>
      <protection/>
    </xf>
    <xf numFmtId="0" fontId="21" fillId="0" borderId="57" xfId="57" applyFont="1" applyBorder="1" applyAlignment="1">
      <alignment horizontal="center" vertical="center"/>
      <protection/>
    </xf>
    <xf numFmtId="0" fontId="21" fillId="0" borderId="58" xfId="57" applyFont="1" applyBorder="1" applyAlignment="1">
      <alignment horizontal="center" vertical="center"/>
      <protection/>
    </xf>
    <xf numFmtId="0" fontId="21" fillId="0" borderId="59" xfId="57" applyFont="1" applyBorder="1" applyAlignment="1">
      <alignment horizontal="center" vertical="center"/>
      <protection/>
    </xf>
    <xf numFmtId="0" fontId="32" fillId="0" borderId="0" xfId="64" applyFont="1" applyFill="1" applyAlignment="1">
      <alignment horizontal="center" vertical="top" wrapText="1"/>
      <protection/>
    </xf>
    <xf numFmtId="0" fontId="32" fillId="0" borderId="17" xfId="64" applyFont="1" applyFill="1" applyBorder="1" applyAlignment="1">
      <alignment horizontal="center" vertical="top" wrapText="1"/>
      <protection/>
    </xf>
    <xf numFmtId="0" fontId="33" fillId="0" borderId="50" xfId="64" applyFont="1" applyBorder="1" applyAlignment="1">
      <alignment horizontal="center" vertical="center" wrapText="1"/>
      <protection/>
    </xf>
    <xf numFmtId="0" fontId="33" fillId="0" borderId="19" xfId="64" applyFont="1" applyBorder="1" applyAlignment="1">
      <alignment horizontal="center" vertical="center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top" wrapText="1"/>
      <protection/>
    </xf>
    <xf numFmtId="0" fontId="20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/>
      <protection/>
    </xf>
    <xf numFmtId="0" fontId="23" fillId="0" borderId="60" xfId="67" applyFont="1" applyFill="1" applyBorder="1" applyAlignment="1">
      <alignment horizontal="center"/>
      <protection/>
    </xf>
    <xf numFmtId="0" fontId="23" fillId="0" borderId="61" xfId="67" applyFont="1" applyFill="1" applyBorder="1" applyAlignment="1">
      <alignment horizontal="center"/>
      <protection/>
    </xf>
    <xf numFmtId="2" fontId="24" fillId="0" borderId="52" xfId="67" applyNumberFormat="1" applyFont="1" applyFill="1" applyBorder="1" applyAlignment="1">
      <alignment horizontal="center" vertical="center" wrapText="1"/>
      <protection/>
    </xf>
    <xf numFmtId="2" fontId="24" fillId="0" borderId="17" xfId="67" applyNumberFormat="1" applyFont="1" applyFill="1" applyBorder="1" applyAlignment="1">
      <alignment horizontal="center" vertical="center" wrapText="1"/>
      <protection/>
    </xf>
    <xf numFmtId="0" fontId="24" fillId="0" borderId="52" xfId="67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14" fontId="24" fillId="0" borderId="52" xfId="48" applyNumberFormat="1" applyFont="1" applyBorder="1" applyAlignment="1">
      <alignment horizontal="center" vertical="center" wrapText="1"/>
      <protection/>
    </xf>
    <xf numFmtId="14" fontId="24" fillId="0" borderId="53" xfId="48" applyNumberFormat="1" applyFont="1" applyBorder="1" applyAlignment="1">
      <alignment horizontal="center" vertical="center" wrapText="1"/>
      <protection/>
    </xf>
    <xf numFmtId="0" fontId="27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3" fillId="0" borderId="62" xfId="67" applyFont="1" applyFill="1" applyBorder="1" applyAlignment="1">
      <alignment horizontal="center"/>
      <protection/>
    </xf>
    <xf numFmtId="0" fontId="34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165" fontId="3" fillId="0" borderId="17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48" xfId="59" applyFont="1" applyFill="1" applyBorder="1" applyAlignment="1">
      <alignment horizontal="center" vertical="center"/>
      <protection/>
    </xf>
    <xf numFmtId="0" fontId="33" fillId="0" borderId="0" xfId="60" applyFont="1" applyAlignment="1">
      <alignment horizontal="center"/>
      <protection/>
    </xf>
    <xf numFmtId="0" fontId="33" fillId="0" borderId="10" xfId="59" applyFont="1" applyFill="1" applyBorder="1" applyAlignment="1">
      <alignment horizontal="center" vertical="top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1" fontId="13" fillId="0" borderId="50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48" xfId="61" applyNumberFormat="1" applyFont="1" applyFill="1" applyBorder="1" applyAlignment="1" applyProtection="1">
      <alignment horizontal="center" vertical="center" wrapText="1"/>
      <protection/>
    </xf>
    <xf numFmtId="1" fontId="11" fillId="0" borderId="48" xfId="61" applyNumberFormat="1" applyFont="1" applyFill="1" applyBorder="1" applyAlignment="1" applyProtection="1">
      <alignment horizontal="center" vertical="center" wrapText="1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5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4" xfId="61" applyNumberFormat="1" applyFont="1" applyFill="1" applyBorder="1" applyAlignment="1" applyProtection="1">
      <alignment horizontal="center" vertical="center" wrapText="1"/>
      <protection/>
    </xf>
    <xf numFmtId="1" fontId="11" fillId="0" borderId="49" xfId="61" applyNumberFormat="1" applyFont="1" applyFill="1" applyBorder="1" applyAlignment="1" applyProtection="1">
      <alignment horizontal="center" vertical="center" wrapText="1"/>
      <protection/>
    </xf>
    <xf numFmtId="1" fontId="11" fillId="0" borderId="65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63" xfId="61" applyNumberFormat="1" applyFont="1" applyFill="1" applyBorder="1" applyAlignment="1" applyProtection="1">
      <alignment horizontal="center" vertical="center" wrapText="1"/>
      <protection/>
    </xf>
    <xf numFmtId="1" fontId="11" fillId="0" borderId="14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51" xfId="61" applyNumberFormat="1" applyFont="1" applyFill="1" applyBorder="1" applyAlignment="1" applyProtection="1">
      <alignment horizontal="center" vertical="center" wrapText="1"/>
      <protection/>
    </xf>
    <xf numFmtId="1" fontId="11" fillId="0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15" xfId="61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61" applyNumberFormat="1" applyFont="1" applyFill="1" applyAlignment="1" applyProtection="1">
      <alignment horizontal="center"/>
      <protection locked="0"/>
    </xf>
    <xf numFmtId="1" fontId="32" fillId="0" borderId="10" xfId="61" applyNumberFormat="1" applyFont="1" applyFill="1" applyBorder="1" applyAlignment="1" applyProtection="1">
      <alignment horizontal="center" vertical="center"/>
      <protection locked="0"/>
    </xf>
    <xf numFmtId="1" fontId="14" fillId="0" borderId="16" xfId="61" applyNumberFormat="1" applyFont="1" applyFill="1" applyBorder="1" applyAlignment="1" applyProtection="1">
      <alignment horizontal="center" vertical="center" wrapText="1"/>
      <protection/>
    </xf>
    <xf numFmtId="1" fontId="14" fillId="0" borderId="48" xfId="61" applyNumberFormat="1" applyFont="1" applyFill="1" applyBorder="1" applyAlignment="1" applyProtection="1">
      <alignment horizontal="center" vertical="center" wrapText="1"/>
      <protection/>
    </xf>
    <xf numFmtId="1" fontId="1" fillId="0" borderId="50" xfId="61" applyNumberFormat="1" applyFont="1" applyFill="1" applyBorder="1" applyAlignment="1" applyProtection="1">
      <alignment horizontal="center"/>
      <protection/>
    </xf>
    <xf numFmtId="1" fontId="1" fillId="0" borderId="66" xfId="61" applyNumberFormat="1" applyFont="1" applyFill="1" applyBorder="1" applyAlignment="1" applyProtection="1">
      <alignment horizontal="center"/>
      <protection/>
    </xf>
    <xf numFmtId="1" fontId="1" fillId="0" borderId="19" xfId="61" applyNumberFormat="1" applyFont="1" applyFill="1" applyBorder="1" applyAlignment="1" applyProtection="1">
      <alignment horizontal="center"/>
      <protection/>
    </xf>
    <xf numFmtId="1" fontId="11" fillId="0" borderId="50" xfId="61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" fontId="13" fillId="0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48" xfId="61" applyNumberFormat="1" applyFont="1" applyFill="1" applyBorder="1" applyAlignment="1" applyProtection="1">
      <alignment horizontal="center" vertical="center" wrapText="1"/>
      <protection/>
    </xf>
    <xf numFmtId="1" fontId="14" fillId="0" borderId="64" xfId="61" applyNumberFormat="1" applyFont="1" applyFill="1" applyBorder="1" applyAlignment="1" applyProtection="1">
      <alignment horizontal="center" vertical="center" wrapText="1"/>
      <protection/>
    </xf>
    <xf numFmtId="1" fontId="14" fillId="0" borderId="65" xfId="61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Інваліди_Лайт1111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86" zoomScaleNormal="86" zoomScaleSheetLayoutView="80" zoomScalePageLayoutView="0" workbookViewId="0" topLeftCell="A1">
      <selection activeCell="P7" sqref="P7"/>
    </sheetView>
  </sheetViews>
  <sheetFormatPr defaultColWidth="10.28125" defaultRowHeight="15"/>
  <cols>
    <col min="1" max="1" width="33.421875" style="71" customWidth="1"/>
    <col min="2" max="2" width="10.7109375" style="76" customWidth="1"/>
    <col min="3" max="3" width="11.421875" style="76" customWidth="1"/>
    <col min="4" max="4" width="10.421875" style="71" customWidth="1"/>
    <col min="5" max="5" width="11.28125" style="71" customWidth="1"/>
    <col min="6" max="6" width="12.7109375" style="71" customWidth="1"/>
    <col min="7" max="7" width="12.00390625" style="71" customWidth="1"/>
    <col min="8" max="8" width="10.00390625" style="71" customWidth="1"/>
    <col min="9" max="9" width="11.140625" style="71" customWidth="1"/>
    <col min="10" max="10" width="10.8515625" style="71" customWidth="1"/>
    <col min="11" max="11" width="10.57421875" style="71" customWidth="1"/>
    <col min="12" max="245" width="7.8515625" style="71" customWidth="1"/>
    <col min="246" max="246" width="39.28125" style="71" customWidth="1"/>
    <col min="247" max="16384" width="10.28125" style="71" customWidth="1"/>
  </cols>
  <sheetData>
    <row r="1" spans="1:11" ht="74.25" customHeight="1">
      <c r="A1" s="234" t="s">
        <v>113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6.5" customHeight="1" thickBot="1">
      <c r="A2" s="235" t="s">
        <v>80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s="73" customFormat="1" ht="39" customHeight="1" thickTop="1">
      <c r="A3" s="72"/>
      <c r="B3" s="236" t="s">
        <v>51</v>
      </c>
      <c r="C3" s="237"/>
      <c r="D3" s="238" t="s">
        <v>52</v>
      </c>
      <c r="E3" s="239"/>
      <c r="F3" s="238" t="s">
        <v>53</v>
      </c>
      <c r="G3" s="239"/>
      <c r="H3" s="238" t="s">
        <v>54</v>
      </c>
      <c r="I3" s="239"/>
      <c r="J3" s="238" t="s">
        <v>55</v>
      </c>
      <c r="K3" s="240"/>
    </row>
    <row r="4" spans="1:11" s="73" customFormat="1" ht="40.5" customHeight="1" thickBot="1">
      <c r="A4" s="74"/>
      <c r="B4" s="111" t="s">
        <v>114</v>
      </c>
      <c r="C4" s="112" t="s">
        <v>115</v>
      </c>
      <c r="D4" s="111" t="s">
        <v>114</v>
      </c>
      <c r="E4" s="112" t="s">
        <v>115</v>
      </c>
      <c r="F4" s="111" t="s">
        <v>114</v>
      </c>
      <c r="G4" s="112" t="s">
        <v>115</v>
      </c>
      <c r="H4" s="111" t="s">
        <v>114</v>
      </c>
      <c r="I4" s="112" t="s">
        <v>115</v>
      </c>
      <c r="J4" s="111" t="s">
        <v>114</v>
      </c>
      <c r="K4" s="112" t="s">
        <v>115</v>
      </c>
    </row>
    <row r="5" spans="1:11" s="73" customFormat="1" ht="63" customHeight="1" thickTop="1">
      <c r="A5" s="198" t="s">
        <v>58</v>
      </c>
      <c r="B5" s="199">
        <v>481.6</v>
      </c>
      <c r="C5" s="205">
        <v>481.9</v>
      </c>
      <c r="D5" s="85"/>
      <c r="E5" s="84"/>
      <c r="F5" s="85"/>
      <c r="G5" s="84"/>
      <c r="H5" s="86"/>
      <c r="I5" s="84"/>
      <c r="J5" s="86"/>
      <c r="K5" s="87"/>
    </row>
    <row r="6" spans="1:11" s="73" customFormat="1" ht="48.75" customHeight="1">
      <c r="A6" s="110" t="s">
        <v>57</v>
      </c>
      <c r="B6" s="88">
        <v>63.4</v>
      </c>
      <c r="C6" s="104">
        <v>64.2</v>
      </c>
      <c r="D6" s="88"/>
      <c r="E6" s="89"/>
      <c r="F6" s="88"/>
      <c r="G6" s="89"/>
      <c r="H6" s="90"/>
      <c r="I6" s="89"/>
      <c r="J6" s="90"/>
      <c r="K6" s="91"/>
    </row>
    <row r="7" spans="1:11" s="73" customFormat="1" ht="57" customHeight="1">
      <c r="A7" s="107" t="s">
        <v>59</v>
      </c>
      <c r="B7" s="200">
        <v>427.8</v>
      </c>
      <c r="C7" s="201">
        <v>431.1</v>
      </c>
      <c r="D7" s="92"/>
      <c r="E7" s="93"/>
      <c r="F7" s="92"/>
      <c r="G7" s="93"/>
      <c r="H7" s="94"/>
      <c r="I7" s="93"/>
      <c r="J7" s="94"/>
      <c r="K7" s="95"/>
    </row>
    <row r="8" spans="1:11" s="73" customFormat="1" ht="54.75" customHeight="1">
      <c r="A8" s="108" t="s">
        <v>56</v>
      </c>
      <c r="B8" s="96">
        <v>56.3</v>
      </c>
      <c r="C8" s="97">
        <v>57.4</v>
      </c>
      <c r="D8" s="96"/>
      <c r="E8" s="97"/>
      <c r="F8" s="96"/>
      <c r="G8" s="97"/>
      <c r="H8" s="98"/>
      <c r="I8" s="97"/>
      <c r="J8" s="98"/>
      <c r="K8" s="99"/>
    </row>
    <row r="9" spans="1:11" s="73" customFormat="1" ht="70.5" customHeight="1">
      <c r="A9" s="109" t="s">
        <v>65</v>
      </c>
      <c r="B9" s="202">
        <v>53.8</v>
      </c>
      <c r="C9" s="203">
        <v>50.8</v>
      </c>
      <c r="D9" s="100"/>
      <c r="E9" s="101"/>
      <c r="F9" s="100"/>
      <c r="G9" s="101"/>
      <c r="H9" s="102"/>
      <c r="I9" s="101"/>
      <c r="J9" s="102"/>
      <c r="K9" s="103"/>
    </row>
    <row r="10" spans="1:11" s="73" customFormat="1" ht="60.75" customHeight="1">
      <c r="A10" s="110" t="s">
        <v>60</v>
      </c>
      <c r="B10" s="88">
        <v>11.2</v>
      </c>
      <c r="C10" s="104">
        <v>10.5</v>
      </c>
      <c r="D10" s="88"/>
      <c r="E10" s="104"/>
      <c r="F10" s="88"/>
      <c r="G10" s="104"/>
      <c r="H10" s="105"/>
      <c r="I10" s="104"/>
      <c r="J10" s="105"/>
      <c r="K10" s="106"/>
    </row>
    <row r="11" spans="1:11" s="78" customFormat="1" ht="15.75">
      <c r="A11" s="75"/>
      <c r="B11" s="75"/>
      <c r="C11" s="76"/>
      <c r="D11" s="75"/>
      <c r="E11" s="75"/>
      <c r="F11" s="77"/>
      <c r="G11" s="75"/>
      <c r="H11" s="75"/>
      <c r="I11" s="75"/>
      <c r="J11" s="75"/>
      <c r="K11" s="75"/>
    </row>
    <row r="12" spans="1:11" s="80" customFormat="1" ht="12" customHeight="1">
      <c r="A12" s="79"/>
      <c r="B12" s="79"/>
      <c r="C12" s="76"/>
      <c r="D12" s="79"/>
      <c r="E12" s="79"/>
      <c r="F12" s="77"/>
      <c r="G12" s="79"/>
      <c r="H12" s="79"/>
      <c r="I12" s="79"/>
      <c r="J12" s="79"/>
      <c r="K12" s="79"/>
    </row>
    <row r="13" spans="1:6" ht="15.75">
      <c r="A13" s="81"/>
      <c r="F13" s="77"/>
    </row>
    <row r="14" spans="1:6" ht="15.75">
      <c r="A14" s="81"/>
      <c r="F14" s="77"/>
    </row>
    <row r="15" spans="1:6" ht="15.75">
      <c r="A15" s="81"/>
      <c r="F15" s="77"/>
    </row>
    <row r="16" spans="1:6" ht="15.75">
      <c r="A16" s="81"/>
      <c r="F16" s="82"/>
    </row>
    <row r="17" spans="1:6" ht="15.75">
      <c r="A17" s="81"/>
      <c r="F17" s="83"/>
    </row>
    <row r="18" spans="1:6" ht="15.75">
      <c r="A18" s="81"/>
      <c r="F18" s="77"/>
    </row>
    <row r="19" spans="1:6" ht="15.75">
      <c r="A19" s="81"/>
      <c r="F19" s="77"/>
    </row>
    <row r="20" spans="1:6" ht="15.75">
      <c r="A20" s="81"/>
      <c r="F20" s="77"/>
    </row>
    <row r="21" spans="1:6" ht="15.75">
      <c r="A21" s="81"/>
      <c r="F21" s="77"/>
    </row>
    <row r="22" ht="15">
      <c r="A22" s="81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9"/>
  <sheetViews>
    <sheetView zoomScale="71" zoomScaleNormal="71" zoomScaleSheetLayoutView="75" workbookViewId="0" topLeftCell="B1">
      <selection activeCell="E28" sqref="E28"/>
    </sheetView>
  </sheetViews>
  <sheetFormatPr defaultColWidth="9.140625" defaultRowHeight="15"/>
  <cols>
    <col min="1" max="1" width="1.28515625" style="137" hidden="1" customWidth="1"/>
    <col min="2" max="2" width="34.421875" style="137" customWidth="1"/>
    <col min="3" max="3" width="15.421875" style="137" customWidth="1"/>
    <col min="4" max="4" width="14.00390625" style="137" customWidth="1"/>
    <col min="5" max="5" width="17.57421875" style="137" customWidth="1"/>
    <col min="6" max="6" width="16.7109375" style="137" customWidth="1"/>
    <col min="7" max="7" width="9.140625" style="137" customWidth="1"/>
    <col min="8" max="10" width="0" style="137" hidden="1" customWidth="1"/>
    <col min="11" max="16384" width="9.140625" style="137" customWidth="1"/>
  </cols>
  <sheetData>
    <row r="1" s="113" customFormat="1" ht="10.5" customHeight="1">
      <c r="F1" s="114"/>
    </row>
    <row r="2" spans="1:6" s="115" customFormat="1" ht="51" customHeight="1">
      <c r="A2" s="241" t="s">
        <v>83</v>
      </c>
      <c r="B2" s="241"/>
      <c r="C2" s="241"/>
      <c r="D2" s="241"/>
      <c r="E2" s="241"/>
      <c r="F2" s="241"/>
    </row>
    <row r="3" spans="1:6" s="115" customFormat="1" ht="9" customHeight="1">
      <c r="A3" s="116"/>
      <c r="B3" s="116"/>
      <c r="C3" s="116"/>
      <c r="D3" s="116"/>
      <c r="E3" s="116"/>
      <c r="F3" s="116"/>
    </row>
    <row r="4" spans="1:6" s="115" customFormat="1" ht="27" customHeight="1">
      <c r="A4" s="116"/>
      <c r="B4" s="246" t="s">
        <v>84</v>
      </c>
      <c r="C4" s="246"/>
      <c r="D4" s="116"/>
      <c r="E4" s="116"/>
      <c r="F4" s="117" t="s">
        <v>61</v>
      </c>
    </row>
    <row r="5" spans="1:6" s="115" customFormat="1" ht="24.75" customHeight="1">
      <c r="A5" s="116"/>
      <c r="B5" s="242"/>
      <c r="C5" s="243" t="s">
        <v>119</v>
      </c>
      <c r="D5" s="245" t="s">
        <v>120</v>
      </c>
      <c r="E5" s="245" t="s">
        <v>62</v>
      </c>
      <c r="F5" s="245"/>
    </row>
    <row r="6" spans="1:6" s="115" customFormat="1" ht="54.75" customHeight="1">
      <c r="A6" s="118"/>
      <c r="B6" s="242"/>
      <c r="C6" s="244"/>
      <c r="D6" s="245"/>
      <c r="E6" s="119" t="s">
        <v>2</v>
      </c>
      <c r="F6" s="120" t="s">
        <v>63</v>
      </c>
    </row>
    <row r="7" spans="2:6" s="121" customFormat="1" ht="19.5" customHeight="1">
      <c r="B7" s="122" t="s">
        <v>24</v>
      </c>
      <c r="C7" s="123">
        <v>1</v>
      </c>
      <c r="D7" s="124">
        <v>2</v>
      </c>
      <c r="E7" s="123">
        <v>3</v>
      </c>
      <c r="F7" s="124">
        <v>4</v>
      </c>
    </row>
    <row r="8" spans="2:10" s="125" customFormat="1" ht="27.75" customHeight="1">
      <c r="B8" s="165" t="s">
        <v>67</v>
      </c>
      <c r="C8" s="126">
        <f>SUM(C9:C29)</f>
        <v>750</v>
      </c>
      <c r="D8" s="126">
        <f>SUM(D9:D29)</f>
        <v>376</v>
      </c>
      <c r="E8" s="127">
        <f>IF(C8=0,0,(D8/C8)*100)</f>
        <v>50.13333333333333</v>
      </c>
      <c r="F8" s="126">
        <f aca="true" t="shared" si="0" ref="F8:F29">D8-C8</f>
        <v>-374</v>
      </c>
      <c r="I8" s="128"/>
      <c r="J8" s="128"/>
    </row>
    <row r="9" spans="2:10" s="129" customFormat="1" ht="23.25" customHeight="1">
      <c r="B9" s="130" t="s">
        <v>91</v>
      </c>
      <c r="C9" s="131">
        <v>2</v>
      </c>
      <c r="D9" s="131">
        <v>0</v>
      </c>
      <c r="E9" s="132">
        <f aca="true" t="shared" si="1" ref="E9:E29">IF(C9=0,0,(D9/C9)*100)</f>
        <v>0</v>
      </c>
      <c r="F9" s="131">
        <f t="shared" si="0"/>
        <v>-2</v>
      </c>
      <c r="H9" s="133">
        <f>ROUND(D9/$D$8*100,1)</f>
        <v>0</v>
      </c>
      <c r="I9" s="134">
        <f>ROUND(C9/1000,1)</f>
        <v>0</v>
      </c>
      <c r="J9" s="134">
        <f>ROUND(D9/1000,1)</f>
        <v>0</v>
      </c>
    </row>
    <row r="10" spans="2:10" s="129" customFormat="1" ht="23.25" customHeight="1">
      <c r="B10" s="130" t="s">
        <v>92</v>
      </c>
      <c r="C10" s="131">
        <v>71</v>
      </c>
      <c r="D10" s="131">
        <v>0</v>
      </c>
      <c r="E10" s="132">
        <f t="shared" si="1"/>
        <v>0</v>
      </c>
      <c r="F10" s="131">
        <f t="shared" si="0"/>
        <v>-71</v>
      </c>
      <c r="H10" s="133">
        <f aca="true" t="shared" si="2" ref="H10:H29">ROUND(D10/$D$8*100,1)</f>
        <v>0</v>
      </c>
      <c r="I10" s="134">
        <f aca="true" t="shared" si="3" ref="I10:J29">ROUND(C10/1000,1)</f>
        <v>0.1</v>
      </c>
      <c r="J10" s="134">
        <f t="shared" si="3"/>
        <v>0</v>
      </c>
    </row>
    <row r="11" spans="2:10" s="129" customFormat="1" ht="23.25" customHeight="1">
      <c r="B11" s="130" t="s">
        <v>93</v>
      </c>
      <c r="C11" s="131">
        <v>0</v>
      </c>
      <c r="D11" s="131">
        <v>22</v>
      </c>
      <c r="E11" s="132">
        <f t="shared" si="1"/>
        <v>0</v>
      </c>
      <c r="F11" s="131">
        <f t="shared" si="0"/>
        <v>22</v>
      </c>
      <c r="H11" s="135">
        <f t="shared" si="2"/>
        <v>5.9</v>
      </c>
      <c r="I11" s="134">
        <f t="shared" si="3"/>
        <v>0</v>
      </c>
      <c r="J11" s="134">
        <f t="shared" si="3"/>
        <v>0</v>
      </c>
    </row>
    <row r="12" spans="2:10" s="129" customFormat="1" ht="23.25" customHeight="1">
      <c r="B12" s="130" t="s">
        <v>94</v>
      </c>
      <c r="C12" s="131">
        <v>0</v>
      </c>
      <c r="D12" s="131">
        <v>4</v>
      </c>
      <c r="E12" s="132">
        <f t="shared" si="1"/>
        <v>0</v>
      </c>
      <c r="F12" s="131">
        <f t="shared" si="0"/>
        <v>4</v>
      </c>
      <c r="H12" s="133">
        <f t="shared" si="2"/>
        <v>1.1</v>
      </c>
      <c r="I12" s="134">
        <f t="shared" si="3"/>
        <v>0</v>
      </c>
      <c r="J12" s="134">
        <f t="shared" si="3"/>
        <v>0</v>
      </c>
    </row>
    <row r="13" spans="2:10" s="129" customFormat="1" ht="23.25" customHeight="1">
      <c r="B13" s="130" t="s">
        <v>95</v>
      </c>
      <c r="C13" s="131">
        <v>54</v>
      </c>
      <c r="D13" s="131">
        <v>133</v>
      </c>
      <c r="E13" s="132">
        <f t="shared" si="1"/>
        <v>246.29629629629628</v>
      </c>
      <c r="F13" s="131">
        <f t="shared" si="0"/>
        <v>79</v>
      </c>
      <c r="H13" s="135">
        <f t="shared" si="2"/>
        <v>35.4</v>
      </c>
      <c r="I13" s="134">
        <f t="shared" si="3"/>
        <v>0.1</v>
      </c>
      <c r="J13" s="134">
        <f t="shared" si="3"/>
        <v>0.1</v>
      </c>
    </row>
    <row r="14" spans="2:10" s="129" customFormat="1" ht="23.25" customHeight="1">
      <c r="B14" s="130" t="s">
        <v>96</v>
      </c>
      <c r="C14" s="131">
        <v>28</v>
      </c>
      <c r="D14" s="131">
        <v>27</v>
      </c>
      <c r="E14" s="132">
        <f t="shared" si="1"/>
        <v>96.42857142857143</v>
      </c>
      <c r="F14" s="131">
        <f t="shared" si="0"/>
        <v>-1</v>
      </c>
      <c r="H14" s="133">
        <f t="shared" si="2"/>
        <v>7.2</v>
      </c>
      <c r="I14" s="134">
        <f t="shared" si="3"/>
        <v>0</v>
      </c>
      <c r="J14" s="134">
        <f t="shared" si="3"/>
        <v>0</v>
      </c>
    </row>
    <row r="15" spans="2:10" s="129" customFormat="1" ht="23.25" customHeight="1">
      <c r="B15" s="130" t="s">
        <v>97</v>
      </c>
      <c r="C15" s="131">
        <v>0</v>
      </c>
      <c r="D15" s="131">
        <v>36</v>
      </c>
      <c r="E15" s="132">
        <f t="shared" si="1"/>
        <v>0</v>
      </c>
      <c r="F15" s="131">
        <f t="shared" si="0"/>
        <v>36</v>
      </c>
      <c r="H15" s="133">
        <f t="shared" si="2"/>
        <v>9.6</v>
      </c>
      <c r="I15" s="134">
        <f t="shared" si="3"/>
        <v>0</v>
      </c>
      <c r="J15" s="134">
        <f t="shared" si="3"/>
        <v>0</v>
      </c>
    </row>
    <row r="16" spans="2:10" s="129" customFormat="1" ht="23.25" customHeight="1">
      <c r="B16" s="130" t="s">
        <v>98</v>
      </c>
      <c r="C16" s="131">
        <v>7</v>
      </c>
      <c r="D16" s="131">
        <v>1</v>
      </c>
      <c r="E16" s="132">
        <f t="shared" si="1"/>
        <v>14.285714285714285</v>
      </c>
      <c r="F16" s="131">
        <f t="shared" si="0"/>
        <v>-6</v>
      </c>
      <c r="H16" s="133">
        <f t="shared" si="2"/>
        <v>0.3</v>
      </c>
      <c r="I16" s="134">
        <f t="shared" si="3"/>
        <v>0</v>
      </c>
      <c r="J16" s="134">
        <f t="shared" si="3"/>
        <v>0</v>
      </c>
    </row>
    <row r="17" spans="2:10" s="129" customFormat="1" ht="23.25" customHeight="1">
      <c r="B17" s="130" t="s">
        <v>99</v>
      </c>
      <c r="C17" s="131">
        <v>12</v>
      </c>
      <c r="D17" s="131">
        <v>1</v>
      </c>
      <c r="E17" s="132">
        <f t="shared" si="1"/>
        <v>8.333333333333332</v>
      </c>
      <c r="F17" s="131">
        <f t="shared" si="0"/>
        <v>-11</v>
      </c>
      <c r="H17" s="133">
        <f t="shared" si="2"/>
        <v>0.3</v>
      </c>
      <c r="I17" s="134">
        <f t="shared" si="3"/>
        <v>0</v>
      </c>
      <c r="J17" s="134">
        <f t="shared" si="3"/>
        <v>0</v>
      </c>
    </row>
    <row r="18" spans="2:10" s="129" customFormat="1" ht="23.25" customHeight="1">
      <c r="B18" s="130" t="s">
        <v>100</v>
      </c>
      <c r="C18" s="131">
        <v>0</v>
      </c>
      <c r="D18" s="131">
        <v>0</v>
      </c>
      <c r="E18" s="132">
        <f t="shared" si="1"/>
        <v>0</v>
      </c>
      <c r="F18" s="131">
        <f t="shared" si="0"/>
        <v>0</v>
      </c>
      <c r="H18" s="133">
        <f t="shared" si="2"/>
        <v>0</v>
      </c>
      <c r="I18" s="134">
        <f t="shared" si="3"/>
        <v>0</v>
      </c>
      <c r="J18" s="134">
        <f t="shared" si="3"/>
        <v>0</v>
      </c>
    </row>
    <row r="19" spans="2:10" s="129" customFormat="1" ht="23.25" customHeight="1">
      <c r="B19" s="130" t="s">
        <v>101</v>
      </c>
      <c r="C19" s="131">
        <v>23</v>
      </c>
      <c r="D19" s="131">
        <v>0</v>
      </c>
      <c r="E19" s="132">
        <f t="shared" si="1"/>
        <v>0</v>
      </c>
      <c r="F19" s="131">
        <f t="shared" si="0"/>
        <v>-23</v>
      </c>
      <c r="H19" s="133">
        <f t="shared" si="2"/>
        <v>0</v>
      </c>
      <c r="I19" s="134">
        <f t="shared" si="3"/>
        <v>0</v>
      </c>
      <c r="J19" s="134">
        <f t="shared" si="3"/>
        <v>0</v>
      </c>
    </row>
    <row r="20" spans="2:10" s="129" customFormat="1" ht="23.25" customHeight="1">
      <c r="B20" s="130" t="s">
        <v>102</v>
      </c>
      <c r="C20" s="131">
        <v>3</v>
      </c>
      <c r="D20" s="131">
        <v>22</v>
      </c>
      <c r="E20" s="132">
        <f t="shared" si="1"/>
        <v>733.3333333333333</v>
      </c>
      <c r="F20" s="131">
        <f t="shared" si="0"/>
        <v>19</v>
      </c>
      <c r="H20" s="135">
        <f t="shared" si="2"/>
        <v>5.9</v>
      </c>
      <c r="I20" s="134">
        <f t="shared" si="3"/>
        <v>0</v>
      </c>
      <c r="J20" s="134">
        <f t="shared" si="3"/>
        <v>0</v>
      </c>
    </row>
    <row r="21" spans="2:10" s="129" customFormat="1" ht="23.25" customHeight="1">
      <c r="B21" s="130" t="s">
        <v>103</v>
      </c>
      <c r="C21" s="131">
        <v>110</v>
      </c>
      <c r="D21" s="131">
        <v>0</v>
      </c>
      <c r="E21" s="132">
        <f t="shared" si="1"/>
        <v>0</v>
      </c>
      <c r="F21" s="131">
        <f t="shared" si="0"/>
        <v>-110</v>
      </c>
      <c r="H21" s="135">
        <f t="shared" si="2"/>
        <v>0</v>
      </c>
      <c r="I21" s="134">
        <f t="shared" si="3"/>
        <v>0.1</v>
      </c>
      <c r="J21" s="134">
        <f t="shared" si="3"/>
        <v>0</v>
      </c>
    </row>
    <row r="22" spans="2:10" s="129" customFormat="1" ht="23.25" customHeight="1">
      <c r="B22" s="130" t="s">
        <v>104</v>
      </c>
      <c r="C22" s="131">
        <v>6</v>
      </c>
      <c r="D22" s="131">
        <v>0</v>
      </c>
      <c r="E22" s="132">
        <f t="shared" si="1"/>
        <v>0</v>
      </c>
      <c r="F22" s="131">
        <f t="shared" si="0"/>
        <v>-6</v>
      </c>
      <c r="H22" s="135">
        <f t="shared" si="2"/>
        <v>0</v>
      </c>
      <c r="I22" s="134">
        <f t="shared" si="3"/>
        <v>0</v>
      </c>
      <c r="J22" s="134">
        <f t="shared" si="3"/>
        <v>0</v>
      </c>
    </row>
    <row r="23" spans="2:10" s="129" customFormat="1" ht="23.25" customHeight="1">
      <c r="B23" s="130" t="s">
        <v>105</v>
      </c>
      <c r="C23" s="131">
        <v>95</v>
      </c>
      <c r="D23" s="131">
        <v>0</v>
      </c>
      <c r="E23" s="132">
        <f t="shared" si="1"/>
        <v>0</v>
      </c>
      <c r="F23" s="131">
        <f t="shared" si="0"/>
        <v>-95</v>
      </c>
      <c r="H23" s="133">
        <f t="shared" si="2"/>
        <v>0</v>
      </c>
      <c r="I23" s="134">
        <f t="shared" si="3"/>
        <v>0.1</v>
      </c>
      <c r="J23" s="134">
        <f t="shared" si="3"/>
        <v>0</v>
      </c>
    </row>
    <row r="24" spans="2:10" s="129" customFormat="1" ht="23.25" customHeight="1">
      <c r="B24" s="130" t="s">
        <v>106</v>
      </c>
      <c r="C24" s="136">
        <v>0</v>
      </c>
      <c r="D24" s="136">
        <v>0</v>
      </c>
      <c r="E24" s="132">
        <f t="shared" si="1"/>
        <v>0</v>
      </c>
      <c r="F24" s="131">
        <f t="shared" si="0"/>
        <v>0</v>
      </c>
      <c r="H24" s="133">
        <f t="shared" si="2"/>
        <v>0</v>
      </c>
      <c r="I24" s="134">
        <f t="shared" si="3"/>
        <v>0</v>
      </c>
      <c r="J24" s="134">
        <f t="shared" si="3"/>
        <v>0</v>
      </c>
    </row>
    <row r="25" spans="2:10" s="129" customFormat="1" ht="23.25" customHeight="1">
      <c r="B25" s="130" t="s">
        <v>107</v>
      </c>
      <c r="C25" s="131">
        <v>7</v>
      </c>
      <c r="D25" s="131">
        <v>0</v>
      </c>
      <c r="E25" s="132">
        <f t="shared" si="1"/>
        <v>0</v>
      </c>
      <c r="F25" s="131">
        <f t="shared" si="0"/>
        <v>-7</v>
      </c>
      <c r="H25" s="133">
        <f t="shared" si="2"/>
        <v>0</v>
      </c>
      <c r="I25" s="134">
        <f t="shared" si="3"/>
        <v>0</v>
      </c>
      <c r="J25" s="134">
        <f t="shared" si="3"/>
        <v>0</v>
      </c>
    </row>
    <row r="26" spans="2:10" s="129" customFormat="1" ht="26.25" customHeight="1">
      <c r="B26" s="164" t="s">
        <v>108</v>
      </c>
      <c r="C26" s="131">
        <v>6</v>
      </c>
      <c r="D26" s="131">
        <v>3</v>
      </c>
      <c r="E26" s="132">
        <f t="shared" si="1"/>
        <v>50</v>
      </c>
      <c r="F26" s="131">
        <f t="shared" si="0"/>
        <v>-3</v>
      </c>
      <c r="H26" s="133">
        <f t="shared" si="2"/>
        <v>0.8</v>
      </c>
      <c r="I26" s="134">
        <f t="shared" si="3"/>
        <v>0</v>
      </c>
      <c r="J26" s="134">
        <f t="shared" si="3"/>
        <v>0</v>
      </c>
    </row>
    <row r="27" spans="2:10" s="129" customFormat="1" ht="23.25" customHeight="1">
      <c r="B27" s="164" t="s">
        <v>109</v>
      </c>
      <c r="C27" s="131">
        <v>98</v>
      </c>
      <c r="D27" s="131">
        <v>80</v>
      </c>
      <c r="E27" s="132">
        <f t="shared" si="1"/>
        <v>81.63265306122449</v>
      </c>
      <c r="F27" s="131">
        <f t="shared" si="0"/>
        <v>-18</v>
      </c>
      <c r="H27" s="133">
        <f t="shared" si="2"/>
        <v>21.3</v>
      </c>
      <c r="I27" s="134">
        <f t="shared" si="3"/>
        <v>0.1</v>
      </c>
      <c r="J27" s="134">
        <f t="shared" si="3"/>
        <v>0.1</v>
      </c>
    </row>
    <row r="28" spans="2:10" s="129" customFormat="1" ht="34.5" customHeight="1">
      <c r="B28" s="164" t="s">
        <v>110</v>
      </c>
      <c r="C28" s="131">
        <v>0</v>
      </c>
      <c r="D28" s="131">
        <v>1</v>
      </c>
      <c r="E28" s="132">
        <f t="shared" si="1"/>
        <v>0</v>
      </c>
      <c r="F28" s="131">
        <f t="shared" si="0"/>
        <v>1</v>
      </c>
      <c r="H28" s="133">
        <f t="shared" si="2"/>
        <v>0.3</v>
      </c>
      <c r="I28" s="134">
        <f t="shared" si="3"/>
        <v>0</v>
      </c>
      <c r="J28" s="134">
        <f t="shared" si="3"/>
        <v>0</v>
      </c>
    </row>
    <row r="29" spans="2:10" s="129" customFormat="1" ht="35.25" customHeight="1">
      <c r="B29" s="164" t="s">
        <v>66</v>
      </c>
      <c r="C29" s="131">
        <v>228</v>
      </c>
      <c r="D29" s="131">
        <v>46</v>
      </c>
      <c r="E29" s="132">
        <f t="shared" si="1"/>
        <v>20.175438596491226</v>
      </c>
      <c r="F29" s="131">
        <f t="shared" si="0"/>
        <v>-182</v>
      </c>
      <c r="H29" s="133">
        <f t="shared" si="2"/>
        <v>12.2</v>
      </c>
      <c r="I29" s="134">
        <f t="shared" si="3"/>
        <v>0.2</v>
      </c>
      <c r="J29" s="134">
        <f t="shared" si="3"/>
        <v>0</v>
      </c>
    </row>
  </sheetData>
  <sheetProtection/>
  <mergeCells count="6">
    <mergeCell ref="A2:F2"/>
    <mergeCell ref="B5:B6"/>
    <mergeCell ref="C5:C6"/>
    <mergeCell ref="D5:D6"/>
    <mergeCell ref="E5:F5"/>
    <mergeCell ref="B4:C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3" zoomScaleSheetLayoutView="75" zoomScalePageLayoutView="0" workbookViewId="0" topLeftCell="A1">
      <selection activeCell="C7" sqref="C7:C25"/>
    </sheetView>
  </sheetViews>
  <sheetFormatPr defaultColWidth="8.8515625" defaultRowHeight="15"/>
  <cols>
    <col min="1" max="1" width="45.57421875" style="43" customWidth="1"/>
    <col min="2" max="2" width="13.00390625" style="43" customWidth="1"/>
    <col min="3" max="3" width="12.140625" style="43" customWidth="1"/>
    <col min="4" max="4" width="14.28125" style="43" customWidth="1"/>
    <col min="5" max="5" width="15.28125" style="43" customWidth="1"/>
    <col min="6" max="8" width="8.8515625" style="43" customWidth="1"/>
    <col min="9" max="9" width="43.00390625" style="43" customWidth="1"/>
    <col min="10" max="16384" width="8.8515625" style="43" customWidth="1"/>
  </cols>
  <sheetData>
    <row r="1" spans="1:5" s="38" customFormat="1" ht="41.25" customHeight="1">
      <c r="A1" s="247" t="s">
        <v>134</v>
      </c>
      <c r="B1" s="247"/>
      <c r="C1" s="247"/>
      <c r="D1" s="247"/>
      <c r="E1" s="247"/>
    </row>
    <row r="2" spans="1:5" s="38" customFormat="1" ht="21.75" customHeight="1">
      <c r="A2" s="248" t="s">
        <v>25</v>
      </c>
      <c r="B2" s="248"/>
      <c r="C2" s="248"/>
      <c r="D2" s="248"/>
      <c r="E2" s="248"/>
    </row>
    <row r="3" spans="1:5" s="40" customFormat="1" ht="19.5" customHeight="1" thickBot="1">
      <c r="A3" s="180" t="s">
        <v>84</v>
      </c>
      <c r="B3" s="39"/>
      <c r="C3" s="39"/>
      <c r="D3" s="39"/>
      <c r="E3" s="39"/>
    </row>
    <row r="4" spans="1:5" s="40" customFormat="1" ht="21" customHeight="1">
      <c r="A4" s="249"/>
      <c r="B4" s="251" t="s">
        <v>119</v>
      </c>
      <c r="C4" s="253" t="s">
        <v>120</v>
      </c>
      <c r="D4" s="255" t="s">
        <v>62</v>
      </c>
      <c r="E4" s="256"/>
    </row>
    <row r="5" spans="1:5" s="40" customFormat="1" ht="34.5" customHeight="1">
      <c r="A5" s="250"/>
      <c r="B5" s="252"/>
      <c r="C5" s="254"/>
      <c r="D5" s="139" t="s">
        <v>64</v>
      </c>
      <c r="E5" s="151" t="s">
        <v>2</v>
      </c>
    </row>
    <row r="6" spans="1:5" s="41" customFormat="1" ht="21" customHeight="1">
      <c r="A6" s="152" t="s">
        <v>79</v>
      </c>
      <c r="B6" s="153">
        <f>SUM(B7:B25)</f>
        <v>750</v>
      </c>
      <c r="C6" s="154">
        <f>SUM(C7:C25)</f>
        <v>376</v>
      </c>
      <c r="D6" s="155">
        <f>C6-B6</f>
        <v>-374</v>
      </c>
      <c r="E6" s="156">
        <f>IF(B6=0,0,(C6/B6)*100)</f>
        <v>50.13333333333333</v>
      </c>
    </row>
    <row r="7" spans="1:9" ht="39.75" customHeight="1">
      <c r="A7" s="157" t="s">
        <v>26</v>
      </c>
      <c r="B7" s="158">
        <v>4</v>
      </c>
      <c r="C7" s="158">
        <v>0</v>
      </c>
      <c r="D7" s="159">
        <f aca="true" t="shared" si="0" ref="D7:D25">C7-B7</f>
        <v>-4</v>
      </c>
      <c r="E7" s="160">
        <f aca="true" t="shared" si="1" ref="E7:E25">IF(B7=0,0,(C7/B7)*100)</f>
        <v>0</v>
      </c>
      <c r="F7" s="41"/>
      <c r="G7" s="42"/>
      <c r="I7" s="44"/>
    </row>
    <row r="8" spans="1:9" ht="44.25" customHeight="1">
      <c r="A8" s="157" t="s">
        <v>136</v>
      </c>
      <c r="B8" s="158">
        <v>0</v>
      </c>
      <c r="C8" s="158">
        <v>0</v>
      </c>
      <c r="D8" s="159">
        <f t="shared" si="0"/>
        <v>0</v>
      </c>
      <c r="E8" s="160">
        <f t="shared" si="1"/>
        <v>0</v>
      </c>
      <c r="F8" s="41"/>
      <c r="G8" s="42"/>
      <c r="I8" s="44"/>
    </row>
    <row r="9" spans="1:9" s="45" customFormat="1" ht="27" customHeight="1">
      <c r="A9" s="157" t="s">
        <v>137</v>
      </c>
      <c r="B9" s="158">
        <v>13</v>
      </c>
      <c r="C9" s="158">
        <v>0</v>
      </c>
      <c r="D9" s="159">
        <f t="shared" si="0"/>
        <v>-13</v>
      </c>
      <c r="E9" s="160">
        <f t="shared" si="1"/>
        <v>0</v>
      </c>
      <c r="F9" s="41"/>
      <c r="G9" s="42"/>
      <c r="H9" s="43"/>
      <c r="I9" s="44"/>
    </row>
    <row r="10" spans="1:11" ht="43.5" customHeight="1">
      <c r="A10" s="157" t="s">
        <v>27</v>
      </c>
      <c r="B10" s="158">
        <v>2</v>
      </c>
      <c r="C10" s="158">
        <v>4</v>
      </c>
      <c r="D10" s="159">
        <f t="shared" si="0"/>
        <v>2</v>
      </c>
      <c r="E10" s="160">
        <f t="shared" si="1"/>
        <v>200</v>
      </c>
      <c r="F10" s="41"/>
      <c r="G10" s="42"/>
      <c r="I10" s="44"/>
      <c r="K10" s="46"/>
    </row>
    <row r="11" spans="1:9" ht="42" customHeight="1">
      <c r="A11" s="157" t="s">
        <v>28</v>
      </c>
      <c r="B11" s="158">
        <v>2</v>
      </c>
      <c r="C11" s="158">
        <v>0</v>
      </c>
      <c r="D11" s="159">
        <f t="shared" si="0"/>
        <v>-2</v>
      </c>
      <c r="E11" s="160">
        <f t="shared" si="1"/>
        <v>0</v>
      </c>
      <c r="F11" s="41"/>
      <c r="G11" s="42"/>
      <c r="I11" s="44"/>
    </row>
    <row r="12" spans="1:9" ht="19.5" customHeight="1">
      <c r="A12" s="157" t="s">
        <v>138</v>
      </c>
      <c r="B12" s="158">
        <v>1</v>
      </c>
      <c r="C12" s="158">
        <v>132</v>
      </c>
      <c r="D12" s="159">
        <f t="shared" si="0"/>
        <v>131</v>
      </c>
      <c r="E12" s="160">
        <f t="shared" si="1"/>
        <v>13200</v>
      </c>
      <c r="F12" s="41"/>
      <c r="G12" s="42"/>
      <c r="I12" s="140"/>
    </row>
    <row r="13" spans="1:9" ht="41.25" customHeight="1">
      <c r="A13" s="157" t="s">
        <v>29</v>
      </c>
      <c r="B13" s="158">
        <v>21</v>
      </c>
      <c r="C13" s="158">
        <v>13</v>
      </c>
      <c r="D13" s="159">
        <f t="shared" si="0"/>
        <v>-8</v>
      </c>
      <c r="E13" s="160">
        <f t="shared" si="1"/>
        <v>61.904761904761905</v>
      </c>
      <c r="F13" s="41"/>
      <c r="G13" s="42"/>
      <c r="I13" s="44"/>
    </row>
    <row r="14" spans="1:9" ht="41.25" customHeight="1">
      <c r="A14" s="157" t="s">
        <v>30</v>
      </c>
      <c r="B14" s="158">
        <v>8</v>
      </c>
      <c r="C14" s="158">
        <v>0</v>
      </c>
      <c r="D14" s="159">
        <f t="shared" si="0"/>
        <v>-8</v>
      </c>
      <c r="E14" s="160">
        <f t="shared" si="1"/>
        <v>0</v>
      </c>
      <c r="F14" s="41"/>
      <c r="G14" s="42"/>
      <c r="I14" s="44"/>
    </row>
    <row r="15" spans="1:9" ht="42" customHeight="1">
      <c r="A15" s="157" t="s">
        <v>31</v>
      </c>
      <c r="B15" s="158">
        <v>0</v>
      </c>
      <c r="C15" s="158">
        <v>0</v>
      </c>
      <c r="D15" s="159">
        <f t="shared" si="0"/>
        <v>0</v>
      </c>
      <c r="E15" s="160">
        <f t="shared" si="1"/>
        <v>0</v>
      </c>
      <c r="F15" s="41"/>
      <c r="G15" s="42"/>
      <c r="I15" s="44"/>
    </row>
    <row r="16" spans="1:9" ht="23.25" customHeight="1">
      <c r="A16" s="157" t="s">
        <v>32</v>
      </c>
      <c r="B16" s="158">
        <v>62</v>
      </c>
      <c r="C16" s="158">
        <v>2</v>
      </c>
      <c r="D16" s="159">
        <f t="shared" si="0"/>
        <v>-60</v>
      </c>
      <c r="E16" s="160">
        <f t="shared" si="1"/>
        <v>3.225806451612903</v>
      </c>
      <c r="F16" s="41"/>
      <c r="G16" s="42"/>
      <c r="I16" s="44"/>
    </row>
    <row r="17" spans="1:9" ht="22.5" customHeight="1">
      <c r="A17" s="157" t="s">
        <v>33</v>
      </c>
      <c r="B17" s="158">
        <v>1</v>
      </c>
      <c r="C17" s="158">
        <v>0</v>
      </c>
      <c r="D17" s="159">
        <f t="shared" si="0"/>
        <v>-1</v>
      </c>
      <c r="E17" s="160">
        <f t="shared" si="1"/>
        <v>0</v>
      </c>
      <c r="F17" s="41"/>
      <c r="G17" s="42"/>
      <c r="I17" s="44"/>
    </row>
    <row r="18" spans="1:9" ht="22.5" customHeight="1">
      <c r="A18" s="157" t="s">
        <v>34</v>
      </c>
      <c r="B18" s="158">
        <v>0</v>
      </c>
      <c r="C18" s="158">
        <v>8</v>
      </c>
      <c r="D18" s="159">
        <f t="shared" si="0"/>
        <v>8</v>
      </c>
      <c r="E18" s="160">
        <f t="shared" si="1"/>
        <v>0</v>
      </c>
      <c r="F18" s="41"/>
      <c r="G18" s="42"/>
      <c r="I18" s="44"/>
    </row>
    <row r="19" spans="1:9" ht="38.25" customHeight="1">
      <c r="A19" s="157" t="s">
        <v>35</v>
      </c>
      <c r="B19" s="158">
        <v>0</v>
      </c>
      <c r="C19" s="158">
        <v>0</v>
      </c>
      <c r="D19" s="159">
        <f t="shared" si="0"/>
        <v>0</v>
      </c>
      <c r="E19" s="160">
        <f t="shared" si="1"/>
        <v>0</v>
      </c>
      <c r="F19" s="41"/>
      <c r="G19" s="42"/>
      <c r="I19" s="141"/>
    </row>
    <row r="20" spans="1:9" ht="35.25" customHeight="1">
      <c r="A20" s="157" t="s">
        <v>36</v>
      </c>
      <c r="B20" s="158">
        <v>1</v>
      </c>
      <c r="C20" s="158">
        <v>0</v>
      </c>
      <c r="D20" s="159">
        <f t="shared" si="0"/>
        <v>-1</v>
      </c>
      <c r="E20" s="160">
        <f t="shared" si="1"/>
        <v>0</v>
      </c>
      <c r="F20" s="41"/>
      <c r="G20" s="42"/>
      <c r="I20" s="44"/>
    </row>
    <row r="21" spans="1:9" ht="41.25" customHeight="1">
      <c r="A21" s="157" t="s">
        <v>112</v>
      </c>
      <c r="B21" s="158">
        <v>192</v>
      </c>
      <c r="C21" s="158">
        <v>101</v>
      </c>
      <c r="D21" s="159">
        <f t="shared" si="0"/>
        <v>-91</v>
      </c>
      <c r="E21" s="160">
        <f t="shared" si="1"/>
        <v>52.604166666666664</v>
      </c>
      <c r="F21" s="41"/>
      <c r="G21" s="42"/>
      <c r="I21" s="44"/>
    </row>
    <row r="22" spans="1:9" ht="19.5" customHeight="1">
      <c r="A22" s="157" t="s">
        <v>37</v>
      </c>
      <c r="B22" s="158">
        <v>10</v>
      </c>
      <c r="C22" s="158">
        <v>11</v>
      </c>
      <c r="D22" s="159">
        <f t="shared" si="0"/>
        <v>1</v>
      </c>
      <c r="E22" s="160">
        <f t="shared" si="1"/>
        <v>110.00000000000001</v>
      </c>
      <c r="F22" s="41"/>
      <c r="G22" s="42"/>
      <c r="I22" s="44"/>
    </row>
    <row r="23" spans="1:9" ht="39" customHeight="1">
      <c r="A23" s="157" t="s">
        <v>38</v>
      </c>
      <c r="B23" s="158">
        <v>433</v>
      </c>
      <c r="C23" s="158">
        <v>64</v>
      </c>
      <c r="D23" s="159">
        <f t="shared" si="0"/>
        <v>-369</v>
      </c>
      <c r="E23" s="160">
        <f t="shared" si="1"/>
        <v>14.780600461893764</v>
      </c>
      <c r="F23" s="41"/>
      <c r="G23" s="42"/>
      <c r="I23" s="44"/>
    </row>
    <row r="24" spans="1:9" ht="38.25" customHeight="1">
      <c r="A24" s="157" t="s">
        <v>39</v>
      </c>
      <c r="B24" s="158">
        <v>0</v>
      </c>
      <c r="C24" s="158">
        <v>41</v>
      </c>
      <c r="D24" s="159">
        <v>0</v>
      </c>
      <c r="E24" s="160">
        <f t="shared" si="1"/>
        <v>0</v>
      </c>
      <c r="F24" s="41"/>
      <c r="G24" s="42"/>
      <c r="I24" s="44"/>
    </row>
    <row r="25" spans="1:9" ht="22.5" customHeight="1" thickBot="1">
      <c r="A25" s="161" t="s">
        <v>40</v>
      </c>
      <c r="B25" s="162">
        <v>0</v>
      </c>
      <c r="C25" s="162">
        <v>0</v>
      </c>
      <c r="D25" s="163">
        <f t="shared" si="0"/>
        <v>0</v>
      </c>
      <c r="E25" s="182">
        <f t="shared" si="1"/>
        <v>0</v>
      </c>
      <c r="F25" s="41"/>
      <c r="G25" s="42"/>
      <c r="I25" s="44"/>
    </row>
    <row r="26" spans="1:9" ht="15.75">
      <c r="A26" s="47"/>
      <c r="B26" s="47"/>
      <c r="C26" s="47"/>
      <c r="D26" s="47"/>
      <c r="E26" s="47"/>
      <c r="I26" s="44"/>
    </row>
    <row r="27" spans="1:5" ht="12.75">
      <c r="A27" s="47"/>
      <c r="B27" s="47"/>
      <c r="C27" s="47"/>
      <c r="D27" s="47"/>
      <c r="E27" s="4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zoomScale="59" zoomScaleNormal="59" zoomScaleSheetLayoutView="75" zoomScalePageLayoutView="0" workbookViewId="0" topLeftCell="A1">
      <selection activeCell="H12" sqref="H12"/>
    </sheetView>
  </sheetViews>
  <sheetFormatPr defaultColWidth="8.8515625" defaultRowHeight="15"/>
  <cols>
    <col min="1" max="1" width="52.8515625" style="43" customWidth="1"/>
    <col min="2" max="2" width="21.28125" style="43" customWidth="1"/>
    <col min="3" max="4" width="22.00390625" style="43" customWidth="1"/>
    <col min="5" max="5" width="27.28125" style="43" customWidth="1"/>
    <col min="6" max="6" width="8.8515625" style="43" customWidth="1"/>
    <col min="7" max="7" width="10.8515625" style="43" bestFit="1" customWidth="1"/>
    <col min="8" max="16384" width="8.8515625" style="43" customWidth="1"/>
  </cols>
  <sheetData>
    <row r="1" spans="1:5" s="38" customFormat="1" ht="39" customHeight="1">
      <c r="A1" s="257" t="s">
        <v>135</v>
      </c>
      <c r="B1" s="257"/>
      <c r="C1" s="257"/>
      <c r="D1" s="257"/>
      <c r="E1" s="257"/>
    </row>
    <row r="2" spans="1:5" s="38" customFormat="1" ht="20.25" customHeight="1">
      <c r="A2" s="258" t="s">
        <v>41</v>
      </c>
      <c r="B2" s="258"/>
      <c r="C2" s="258"/>
      <c r="D2" s="258"/>
      <c r="E2" s="258"/>
    </row>
    <row r="3" spans="1:5" s="38" customFormat="1" ht="17.25" customHeight="1" thickBot="1">
      <c r="A3" s="180" t="s">
        <v>84</v>
      </c>
      <c r="B3" s="138"/>
      <c r="C3" s="138"/>
      <c r="D3" s="138"/>
      <c r="E3" s="138"/>
    </row>
    <row r="4" spans="1:5" s="40" customFormat="1" ht="25.5" customHeight="1">
      <c r="A4" s="259"/>
      <c r="B4" s="230" t="s">
        <v>119</v>
      </c>
      <c r="C4" s="230" t="s">
        <v>120</v>
      </c>
      <c r="D4" s="230" t="s">
        <v>62</v>
      </c>
      <c r="E4" s="232"/>
    </row>
    <row r="5" spans="1:5" s="40" customFormat="1" ht="37.5" customHeight="1">
      <c r="A5" s="229"/>
      <c r="B5" s="231"/>
      <c r="C5" s="231"/>
      <c r="D5" s="142" t="s">
        <v>64</v>
      </c>
      <c r="E5" s="143" t="s">
        <v>2</v>
      </c>
    </row>
    <row r="6" spans="1:7" s="49" customFormat="1" ht="34.5" customHeight="1">
      <c r="A6" s="178" t="s">
        <v>79</v>
      </c>
      <c r="B6" s="48">
        <f>SUM(B7:B15)</f>
        <v>750</v>
      </c>
      <c r="C6" s="48">
        <f>SUM(C7:C15)</f>
        <v>376</v>
      </c>
      <c r="D6" s="48">
        <f>C6-B6</f>
        <v>-374</v>
      </c>
      <c r="E6" s="144">
        <f>ROUND(C6/B6*100,1)</f>
        <v>50.1</v>
      </c>
      <c r="G6" s="50"/>
    </row>
    <row r="7" spans="1:11" ht="51" customHeight="1">
      <c r="A7" s="145" t="s">
        <v>42</v>
      </c>
      <c r="B7" s="51">
        <v>119</v>
      </c>
      <c r="C7" s="51">
        <v>46</v>
      </c>
      <c r="D7" s="52">
        <f aca="true" t="shared" si="0" ref="D7:D15">C7-B7</f>
        <v>-73</v>
      </c>
      <c r="E7" s="146">
        <f aca="true" t="shared" si="1" ref="E7:E15">ROUND(C7/B7*100,1)</f>
        <v>38.7</v>
      </c>
      <c r="G7" s="50"/>
      <c r="H7" s="53"/>
      <c r="K7" s="53"/>
    </row>
    <row r="8" spans="1:11" ht="35.25" customHeight="1">
      <c r="A8" s="145" t="s">
        <v>43</v>
      </c>
      <c r="B8" s="51">
        <v>118</v>
      </c>
      <c r="C8" s="51">
        <v>93</v>
      </c>
      <c r="D8" s="52">
        <f t="shared" si="0"/>
        <v>-25</v>
      </c>
      <c r="E8" s="146">
        <f t="shared" si="1"/>
        <v>78.8</v>
      </c>
      <c r="G8" s="50"/>
      <c r="H8" s="53"/>
      <c r="K8" s="53"/>
    </row>
    <row r="9" spans="1:11" s="45" customFormat="1" ht="25.5" customHeight="1">
      <c r="A9" s="145" t="s">
        <v>44</v>
      </c>
      <c r="B9" s="51">
        <v>125</v>
      </c>
      <c r="C9" s="51">
        <v>21</v>
      </c>
      <c r="D9" s="52">
        <f t="shared" si="0"/>
        <v>-104</v>
      </c>
      <c r="E9" s="146">
        <f t="shared" si="1"/>
        <v>16.8</v>
      </c>
      <c r="F9" s="43"/>
      <c r="G9" s="50"/>
      <c r="H9" s="53"/>
      <c r="I9" s="43"/>
      <c r="K9" s="53"/>
    </row>
    <row r="10" spans="1:11" ht="36.75" customHeight="1">
      <c r="A10" s="145" t="s">
        <v>45</v>
      </c>
      <c r="B10" s="51">
        <v>30</v>
      </c>
      <c r="C10" s="51">
        <v>12</v>
      </c>
      <c r="D10" s="52">
        <f t="shared" si="0"/>
        <v>-18</v>
      </c>
      <c r="E10" s="146">
        <f t="shared" si="1"/>
        <v>40</v>
      </c>
      <c r="G10" s="50"/>
      <c r="H10" s="53"/>
      <c r="K10" s="53"/>
    </row>
    <row r="11" spans="1:11" ht="28.5" customHeight="1">
      <c r="A11" s="145" t="s">
        <v>46</v>
      </c>
      <c r="B11" s="51">
        <v>213</v>
      </c>
      <c r="C11" s="51">
        <v>27</v>
      </c>
      <c r="D11" s="52">
        <f t="shared" si="0"/>
        <v>-186</v>
      </c>
      <c r="E11" s="146">
        <f t="shared" si="1"/>
        <v>12.7</v>
      </c>
      <c r="G11" s="50"/>
      <c r="H11" s="53"/>
      <c r="K11" s="53"/>
    </row>
    <row r="12" spans="1:11" ht="59.25" customHeight="1">
      <c r="A12" s="145" t="s">
        <v>47</v>
      </c>
      <c r="B12" s="51">
        <v>0</v>
      </c>
      <c r="C12" s="51">
        <v>0</v>
      </c>
      <c r="D12" s="52">
        <f t="shared" si="0"/>
        <v>0</v>
      </c>
      <c r="E12" s="146" t="e">
        <f t="shared" si="1"/>
        <v>#DIV/0!</v>
      </c>
      <c r="G12" s="50"/>
      <c r="H12" s="53"/>
      <c r="K12" s="53"/>
    </row>
    <row r="13" spans="1:18" ht="30.75" customHeight="1">
      <c r="A13" s="145" t="s">
        <v>48</v>
      </c>
      <c r="B13" s="51">
        <v>21</v>
      </c>
      <c r="C13" s="51">
        <v>38</v>
      </c>
      <c r="D13" s="52">
        <f t="shared" si="0"/>
        <v>17</v>
      </c>
      <c r="E13" s="146">
        <f t="shared" si="1"/>
        <v>181</v>
      </c>
      <c r="G13" s="50"/>
      <c r="H13" s="53"/>
      <c r="K13" s="53"/>
      <c r="R13" s="54"/>
    </row>
    <row r="14" spans="1:18" ht="75" customHeight="1">
      <c r="A14" s="145" t="s">
        <v>49</v>
      </c>
      <c r="B14" s="51">
        <v>46</v>
      </c>
      <c r="C14" s="51">
        <v>63</v>
      </c>
      <c r="D14" s="52">
        <f t="shared" si="0"/>
        <v>17</v>
      </c>
      <c r="E14" s="146">
        <f t="shared" si="1"/>
        <v>137</v>
      </c>
      <c r="G14" s="50"/>
      <c r="H14" s="53"/>
      <c r="K14" s="53"/>
      <c r="R14" s="54"/>
    </row>
    <row r="15" spans="1:18" ht="33" customHeight="1" thickBot="1">
      <c r="A15" s="147" t="s">
        <v>50</v>
      </c>
      <c r="B15" s="148">
        <v>78</v>
      </c>
      <c r="C15" s="148">
        <v>76</v>
      </c>
      <c r="D15" s="149">
        <f t="shared" si="0"/>
        <v>-2</v>
      </c>
      <c r="E15" s="150">
        <f t="shared" si="1"/>
        <v>97.4</v>
      </c>
      <c r="G15" s="50"/>
      <c r="H15" s="53"/>
      <c r="K15" s="53"/>
      <c r="R15" s="54"/>
    </row>
    <row r="16" spans="1:18" ht="12.75">
      <c r="A16" s="47"/>
      <c r="B16" s="47"/>
      <c r="C16" s="47"/>
      <c r="D16" s="47"/>
      <c r="R16" s="54"/>
    </row>
    <row r="17" spans="1:18" ht="12.75">
      <c r="A17" s="47"/>
      <c r="B17" s="47"/>
      <c r="C17" s="47"/>
      <c r="D17" s="47"/>
      <c r="R17" s="54"/>
    </row>
    <row r="18" ht="12.75">
      <c r="R18" s="54"/>
    </row>
    <row r="19" ht="12.75">
      <c r="R19" s="54"/>
    </row>
    <row r="20" ht="12.75">
      <c r="R20" s="54"/>
    </row>
    <row r="21" ht="12.75">
      <c r="R21" s="5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0"/>
  <sheetViews>
    <sheetView tabSelected="1" zoomScale="80" zoomScaleNormal="80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54.421875" style="1" customWidth="1"/>
    <col min="2" max="2" width="9.8515625" style="1" customWidth="1"/>
    <col min="3" max="3" width="9.00390625" style="1" customWidth="1"/>
    <col min="4" max="4" width="8.7109375" style="1" customWidth="1"/>
    <col min="5" max="5" width="11.8515625" style="1" customWidth="1"/>
    <col min="6" max="16384" width="9.140625" style="1" customWidth="1"/>
  </cols>
  <sheetData>
    <row r="1" spans="1:5" ht="26.25" customHeight="1">
      <c r="A1" s="265" t="s">
        <v>81</v>
      </c>
      <c r="B1" s="265"/>
      <c r="C1" s="265"/>
      <c r="D1" s="265"/>
      <c r="E1" s="265"/>
    </row>
    <row r="2" spans="1:5" ht="27" customHeight="1">
      <c r="A2" s="266" t="s">
        <v>121</v>
      </c>
      <c r="B2" s="266"/>
      <c r="C2" s="266"/>
      <c r="D2" s="266"/>
      <c r="E2" s="266"/>
    </row>
    <row r="3" spans="1:5" ht="18" customHeight="1">
      <c r="A3" s="261" t="s">
        <v>0</v>
      </c>
      <c r="B3" s="261" t="s">
        <v>85</v>
      </c>
      <c r="C3" s="261" t="s">
        <v>122</v>
      </c>
      <c r="D3" s="267" t="s">
        <v>1</v>
      </c>
      <c r="E3" s="267"/>
    </row>
    <row r="4" spans="1:5" ht="50.25" customHeight="1">
      <c r="A4" s="261"/>
      <c r="B4" s="261"/>
      <c r="C4" s="261"/>
      <c r="D4" s="37" t="s">
        <v>2</v>
      </c>
      <c r="E4" s="55" t="s">
        <v>130</v>
      </c>
    </row>
    <row r="5" spans="1:5" ht="21" customHeight="1">
      <c r="A5" s="66" t="s">
        <v>68</v>
      </c>
      <c r="B5" s="58">
        <v>13136</v>
      </c>
      <c r="C5" s="58">
        <v>13942</v>
      </c>
      <c r="D5" s="56">
        <f aca="true" t="shared" si="0" ref="D5:D19">ROUND(C5/B5*100,1)</f>
        <v>106.1</v>
      </c>
      <c r="E5" s="170">
        <f aca="true" t="shared" si="1" ref="E5:E18">C5-B5</f>
        <v>806</v>
      </c>
    </row>
    <row r="6" spans="1:5" ht="15.75">
      <c r="A6" s="67" t="s">
        <v>4</v>
      </c>
      <c r="B6" s="166">
        <v>2198</v>
      </c>
      <c r="C6" s="166">
        <v>2125</v>
      </c>
      <c r="D6" s="61">
        <f t="shared" si="0"/>
        <v>96.7</v>
      </c>
      <c r="E6" s="169">
        <f t="shared" si="1"/>
        <v>-73</v>
      </c>
    </row>
    <row r="7" spans="1:5" ht="33" customHeight="1">
      <c r="A7" s="66" t="s">
        <v>69</v>
      </c>
      <c r="B7" s="58">
        <v>1608</v>
      </c>
      <c r="C7" s="65">
        <v>1474</v>
      </c>
      <c r="D7" s="56">
        <f t="shared" si="0"/>
        <v>91.7</v>
      </c>
      <c r="E7" s="170">
        <f t="shared" si="1"/>
        <v>-134</v>
      </c>
    </row>
    <row r="8" spans="1:5" ht="15.75">
      <c r="A8" s="68" t="s">
        <v>70</v>
      </c>
      <c r="B8" s="166">
        <v>1064</v>
      </c>
      <c r="C8" s="167">
        <v>965</v>
      </c>
      <c r="D8" s="56">
        <f t="shared" si="0"/>
        <v>90.7</v>
      </c>
      <c r="E8" s="170">
        <f t="shared" si="1"/>
        <v>-99</v>
      </c>
    </row>
    <row r="9" spans="1:5" ht="33" customHeight="1">
      <c r="A9" s="69" t="s">
        <v>5</v>
      </c>
      <c r="B9" s="62">
        <v>66.2</v>
      </c>
      <c r="C9" s="62">
        <f>C8/C7*100</f>
        <v>65.46811397557666</v>
      </c>
      <c r="D9" s="228" t="s">
        <v>127</v>
      </c>
      <c r="E9" s="224"/>
    </row>
    <row r="10" spans="1:5" ht="33" customHeight="1">
      <c r="A10" s="67" t="s">
        <v>71</v>
      </c>
      <c r="B10" s="166">
        <v>0</v>
      </c>
      <c r="C10" s="166">
        <v>0</v>
      </c>
      <c r="D10" s="56">
        <v>0</v>
      </c>
      <c r="E10" s="169">
        <f>C10-B10</f>
        <v>0</v>
      </c>
    </row>
    <row r="11" spans="1:5" ht="36" customHeight="1">
      <c r="A11" s="67" t="s">
        <v>72</v>
      </c>
      <c r="B11" s="166">
        <v>8</v>
      </c>
      <c r="C11" s="166">
        <v>26</v>
      </c>
      <c r="D11" s="63">
        <f>ROUND(C11/B11*100,1)</f>
        <v>325</v>
      </c>
      <c r="E11" s="168">
        <f>C11-B11</f>
        <v>18</v>
      </c>
    </row>
    <row r="12" spans="1:5" ht="33" customHeight="1">
      <c r="A12" s="67" t="s">
        <v>73</v>
      </c>
      <c r="B12" s="167">
        <v>86</v>
      </c>
      <c r="C12" s="166">
        <v>146</v>
      </c>
      <c r="D12" s="61">
        <f t="shared" si="0"/>
        <v>169.8</v>
      </c>
      <c r="E12" s="169">
        <f t="shared" si="1"/>
        <v>60</v>
      </c>
    </row>
    <row r="13" spans="1:5" ht="16.5" customHeight="1">
      <c r="A13" s="67" t="s">
        <v>74</v>
      </c>
      <c r="B13" s="167">
        <v>3</v>
      </c>
      <c r="C13" s="166">
        <v>0</v>
      </c>
      <c r="D13" s="56">
        <f t="shared" si="0"/>
        <v>0</v>
      </c>
      <c r="E13" s="169">
        <f>C13-B13</f>
        <v>-3</v>
      </c>
    </row>
    <row r="14" spans="1:5" ht="17.25" customHeight="1">
      <c r="A14" s="67" t="s">
        <v>90</v>
      </c>
      <c r="B14" s="167">
        <v>0</v>
      </c>
      <c r="C14" s="166">
        <v>0</v>
      </c>
      <c r="D14" s="169">
        <v>0</v>
      </c>
      <c r="E14" s="169">
        <f>C14-B14</f>
        <v>0</v>
      </c>
    </row>
    <row r="15" spans="1:5" ht="33.75" customHeight="1">
      <c r="A15" s="66" t="s">
        <v>111</v>
      </c>
      <c r="B15" s="65">
        <v>131</v>
      </c>
      <c r="C15" s="171">
        <v>117</v>
      </c>
      <c r="D15" s="56">
        <f t="shared" si="0"/>
        <v>89.3</v>
      </c>
      <c r="E15" s="172">
        <f t="shared" si="1"/>
        <v>-14</v>
      </c>
    </row>
    <row r="16" spans="1:5" ht="31.5">
      <c r="A16" s="67" t="s">
        <v>75</v>
      </c>
      <c r="B16" s="166">
        <v>1248</v>
      </c>
      <c r="C16" s="166">
        <v>1350</v>
      </c>
      <c r="D16" s="64">
        <f t="shared" si="0"/>
        <v>108.2</v>
      </c>
      <c r="E16" s="173">
        <f t="shared" si="1"/>
        <v>102</v>
      </c>
    </row>
    <row r="17" spans="1:5" ht="15.75">
      <c r="A17" s="66" t="s">
        <v>17</v>
      </c>
      <c r="B17" s="65">
        <v>3031</v>
      </c>
      <c r="C17" s="65">
        <v>3110</v>
      </c>
      <c r="D17" s="56">
        <f t="shared" si="0"/>
        <v>102.6</v>
      </c>
      <c r="E17" s="170">
        <f t="shared" si="1"/>
        <v>79</v>
      </c>
    </row>
    <row r="18" spans="1:5" ht="16.5" customHeight="1">
      <c r="A18" s="67" t="s">
        <v>4</v>
      </c>
      <c r="B18" s="167">
        <v>1936</v>
      </c>
      <c r="C18" s="167">
        <v>1909</v>
      </c>
      <c r="D18" s="61">
        <f t="shared" si="0"/>
        <v>98.6</v>
      </c>
      <c r="E18" s="169">
        <f t="shared" si="1"/>
        <v>-27</v>
      </c>
    </row>
    <row r="19" spans="1:5" ht="37.5" customHeight="1">
      <c r="A19" s="66" t="s">
        <v>124</v>
      </c>
      <c r="B19" s="65">
        <v>2421</v>
      </c>
      <c r="C19" s="58">
        <v>2992</v>
      </c>
      <c r="D19" s="61">
        <f t="shared" si="0"/>
        <v>123.6</v>
      </c>
      <c r="E19" s="179" t="s">
        <v>128</v>
      </c>
    </row>
    <row r="20" spans="1:5" ht="9" customHeight="1">
      <c r="A20" s="225" t="s">
        <v>123</v>
      </c>
      <c r="B20" s="225"/>
      <c r="C20" s="225"/>
      <c r="D20" s="225"/>
      <c r="E20" s="225"/>
    </row>
    <row r="21" spans="1:5" ht="21.75" customHeight="1">
      <c r="A21" s="260"/>
      <c r="B21" s="260"/>
      <c r="C21" s="260"/>
      <c r="D21" s="260"/>
      <c r="E21" s="260"/>
    </row>
    <row r="22" spans="1:5" ht="12.75" customHeight="1">
      <c r="A22" s="261" t="s">
        <v>0</v>
      </c>
      <c r="B22" s="262">
        <v>2018</v>
      </c>
      <c r="C22" s="262">
        <v>2019</v>
      </c>
      <c r="D22" s="263" t="s">
        <v>1</v>
      </c>
      <c r="E22" s="264"/>
    </row>
    <row r="23" spans="1:5" ht="48.75" customHeight="1">
      <c r="A23" s="261"/>
      <c r="B23" s="261"/>
      <c r="C23" s="261"/>
      <c r="D23" s="37" t="s">
        <v>2</v>
      </c>
      <c r="E23" s="55" t="s">
        <v>131</v>
      </c>
    </row>
    <row r="24" spans="1:5" ht="26.25" customHeight="1">
      <c r="A24" s="66" t="s">
        <v>3</v>
      </c>
      <c r="B24" s="65">
        <v>11647</v>
      </c>
      <c r="C24" s="58">
        <v>12512</v>
      </c>
      <c r="D24" s="56">
        <f>ROUND(C24/B24*100,1)</f>
        <v>107.4</v>
      </c>
      <c r="E24" s="57">
        <f>C24-B24</f>
        <v>865</v>
      </c>
    </row>
    <row r="25" spans="1:5" ht="31.5">
      <c r="A25" s="66" t="s">
        <v>6</v>
      </c>
      <c r="B25" s="65">
        <v>9376</v>
      </c>
      <c r="C25" s="58">
        <v>10538</v>
      </c>
      <c r="D25" s="56">
        <f>ROUND(C25/B25*100,1)</f>
        <v>112.4</v>
      </c>
      <c r="E25" s="56">
        <f>C25-B25</f>
        <v>1162</v>
      </c>
    </row>
    <row r="26" spans="1:5" ht="24" customHeight="1">
      <c r="A26" s="66" t="s">
        <v>76</v>
      </c>
      <c r="B26" s="58">
        <v>1263</v>
      </c>
      <c r="C26" s="58">
        <v>1413</v>
      </c>
      <c r="D26" s="56">
        <f>ROUND(C26/B26*100,1)</f>
        <v>111.9</v>
      </c>
      <c r="E26" s="37">
        <f>C26-B26</f>
        <v>150</v>
      </c>
    </row>
    <row r="27" spans="1:5" ht="34.5" customHeight="1">
      <c r="A27" s="66" t="s">
        <v>77</v>
      </c>
      <c r="B27" s="215">
        <v>1018</v>
      </c>
      <c r="C27" s="215">
        <v>410</v>
      </c>
      <c r="D27" s="56">
        <f>ROUND(C27/B27*100,1)</f>
        <v>40.3</v>
      </c>
      <c r="E27" s="37">
        <f>C27-B27</f>
        <v>-608</v>
      </c>
    </row>
    <row r="28" spans="1:6" ht="24.75" customHeight="1">
      <c r="A28" s="70" t="s">
        <v>8</v>
      </c>
      <c r="B28" s="215">
        <v>4183</v>
      </c>
      <c r="C28" s="58">
        <v>5092</v>
      </c>
      <c r="D28" s="57">
        <f>ROUND(C28/B28*100,1)</f>
        <v>121.7</v>
      </c>
      <c r="E28" s="59" t="s">
        <v>129</v>
      </c>
      <c r="F28" s="2"/>
    </row>
    <row r="29" spans="1:5" ht="24.75" customHeight="1">
      <c r="A29" s="66" t="s">
        <v>9</v>
      </c>
      <c r="B29" s="60">
        <v>9</v>
      </c>
      <c r="C29" s="60">
        <v>9</v>
      </c>
      <c r="D29" s="233" t="s">
        <v>116</v>
      </c>
      <c r="E29" s="226"/>
    </row>
    <row r="30" spans="1:5" ht="33" customHeight="1">
      <c r="A30" s="227"/>
      <c r="B30" s="227"/>
      <c r="C30" s="227"/>
      <c r="D30" s="227"/>
      <c r="E30" s="227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A38"/>
  <sheetViews>
    <sheetView zoomScale="75" zoomScaleNormal="75" zoomScaleSheetLayoutView="75" zoomScalePageLayoutView="0" workbookViewId="0" topLeftCell="AD1">
      <selection activeCell="BU30" sqref="BU9:BU30"/>
    </sheetView>
  </sheetViews>
  <sheetFormatPr defaultColWidth="9.140625" defaultRowHeight="15"/>
  <cols>
    <col min="1" max="1" width="29.28125" style="6" customWidth="1"/>
    <col min="2" max="3" width="10.00390625" style="6" customWidth="1"/>
    <col min="4" max="4" width="8.57421875" style="6" customWidth="1"/>
    <col min="5" max="6" width="9.28125" style="6" customWidth="1"/>
    <col min="7" max="7" width="8.7109375" style="6" customWidth="1"/>
    <col min="8" max="8" width="7.57421875" style="6" customWidth="1"/>
    <col min="9" max="9" width="8.7109375" style="6" customWidth="1"/>
    <col min="10" max="10" width="8.140625" style="6" customWidth="1"/>
    <col min="11" max="11" width="8.8515625" style="6" customWidth="1"/>
    <col min="12" max="12" width="7.421875" style="6" customWidth="1"/>
    <col min="13" max="13" width="8.7109375" style="6" customWidth="1"/>
    <col min="14" max="14" width="7.421875" style="6" customWidth="1"/>
    <col min="15" max="15" width="8.00390625" style="6" customWidth="1"/>
    <col min="16" max="16" width="8.140625" style="6" customWidth="1"/>
    <col min="17" max="17" width="6.57421875" style="6" customWidth="1"/>
    <col min="18" max="19" width="8.28125" style="6" customWidth="1"/>
    <col min="20" max="20" width="6.421875" style="6" customWidth="1"/>
    <col min="21" max="21" width="7.28125" style="6" customWidth="1"/>
    <col min="22" max="25" width="6.7109375" style="6" hidden="1" customWidth="1"/>
    <col min="26" max="26" width="8.57421875" style="6" customWidth="1"/>
    <col min="27" max="27" width="8.8515625" style="6" customWidth="1"/>
    <col min="28" max="28" width="6.421875" style="6" customWidth="1"/>
    <col min="29" max="29" width="8.421875" style="6" customWidth="1"/>
    <col min="30" max="30" width="8.28125" style="6" customWidth="1"/>
    <col min="31" max="31" width="8.421875" style="6" customWidth="1"/>
    <col min="32" max="32" width="6.7109375" style="6" customWidth="1"/>
    <col min="33" max="33" width="8.28125" style="6" customWidth="1"/>
    <col min="34" max="34" width="8.421875" style="6" customWidth="1"/>
    <col min="35" max="35" width="7.8515625" style="6" customWidth="1"/>
    <col min="36" max="36" width="6.7109375" style="6" customWidth="1"/>
    <col min="37" max="37" width="7.140625" style="6" customWidth="1"/>
    <col min="38" max="38" width="8.57421875" style="6" customWidth="1"/>
    <col min="39" max="39" width="9.421875" style="6" customWidth="1"/>
    <col min="40" max="41" width="7.28125" style="6" customWidth="1"/>
    <col min="42" max="45" width="7.421875" style="6" hidden="1" customWidth="1"/>
    <col min="46" max="46" width="10.00390625" style="6" customWidth="1"/>
    <col min="47" max="47" width="10.7109375" style="6" customWidth="1"/>
    <col min="48" max="48" width="7.421875" style="6" customWidth="1"/>
    <col min="49" max="49" width="7.7109375" style="6" customWidth="1"/>
    <col min="50" max="50" width="9.7109375" style="6" customWidth="1"/>
    <col min="51" max="51" width="8.7109375" style="6" customWidth="1"/>
    <col min="52" max="52" width="6.7109375" style="6" customWidth="1"/>
    <col min="53" max="53" width="8.140625" style="6" customWidth="1"/>
    <col min="54" max="54" width="7.421875" style="6" customWidth="1"/>
    <col min="55" max="55" width="8.00390625" style="6" customWidth="1"/>
    <col min="56" max="56" width="6.00390625" style="6" customWidth="1"/>
    <col min="57" max="57" width="7.140625" style="6" customWidth="1"/>
    <col min="58" max="58" width="7.7109375" style="6" customWidth="1"/>
    <col min="59" max="59" width="8.57421875" style="6" customWidth="1"/>
    <col min="60" max="60" width="6.421875" style="6" customWidth="1"/>
    <col min="61" max="61" width="7.28125" style="6" customWidth="1"/>
    <col min="62" max="62" width="7.00390625" style="6" customWidth="1"/>
    <col min="63" max="63" width="8.00390625" style="6" customWidth="1"/>
    <col min="64" max="64" width="6.8515625" style="6" customWidth="1"/>
    <col min="65" max="65" width="7.57421875" style="6" customWidth="1"/>
    <col min="66" max="66" width="7.7109375" style="6" customWidth="1"/>
    <col min="67" max="67" width="9.140625" style="6" customWidth="1"/>
    <col min="68" max="68" width="7.8515625" style="6" customWidth="1"/>
    <col min="69" max="70" width="10.28125" style="6" customWidth="1"/>
    <col min="71" max="71" width="8.421875" style="6" customWidth="1"/>
    <col min="72" max="72" width="9.140625" style="6" customWidth="1"/>
    <col min="73" max="73" width="7.28125" style="6" customWidth="1"/>
    <col min="74" max="74" width="7.57421875" style="6" customWidth="1"/>
    <col min="75" max="75" width="7.28125" style="6" customWidth="1"/>
    <col min="76" max="76" width="8.00390625" style="6" customWidth="1"/>
    <col min="77" max="16384" width="9.140625" style="6" customWidth="1"/>
  </cols>
  <sheetData>
    <row r="1" spans="1:73" ht="24.75" customHeight="1">
      <c r="A1" s="3"/>
      <c r="B1" s="295" t="s">
        <v>82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B1" s="7"/>
      <c r="BD1" s="7"/>
      <c r="BE1" s="7"/>
      <c r="BG1" s="8"/>
      <c r="BL1" s="8"/>
      <c r="BM1" s="8"/>
      <c r="BU1" s="8"/>
    </row>
    <row r="2" spans="1:76" ht="39.75" customHeight="1" thickBot="1">
      <c r="A2" s="9"/>
      <c r="B2" s="296" t="s">
        <v>117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W2" s="8" t="s">
        <v>10</v>
      </c>
      <c r="AX2" s="11"/>
      <c r="AY2" s="11"/>
      <c r="AZ2" s="11"/>
      <c r="BA2" s="11"/>
      <c r="BB2" s="12"/>
      <c r="BC2" s="12"/>
      <c r="BD2" s="12"/>
      <c r="BE2" s="12"/>
      <c r="BF2" s="12"/>
      <c r="BJ2" s="8"/>
      <c r="BQ2" s="8" t="s">
        <v>10</v>
      </c>
      <c r="BR2" s="8"/>
      <c r="BS2" s="8"/>
      <c r="BT2" s="8"/>
      <c r="BX2" s="8" t="s">
        <v>10</v>
      </c>
    </row>
    <row r="3" spans="1:76" ht="15" customHeight="1">
      <c r="A3" s="299"/>
      <c r="B3" s="276" t="s">
        <v>11</v>
      </c>
      <c r="C3" s="276"/>
      <c r="D3" s="276"/>
      <c r="E3" s="276"/>
      <c r="F3" s="281" t="s">
        <v>12</v>
      </c>
      <c r="G3" s="282"/>
      <c r="H3" s="282"/>
      <c r="I3" s="283"/>
      <c r="J3" s="281" t="s">
        <v>125</v>
      </c>
      <c r="K3" s="282"/>
      <c r="L3" s="282"/>
      <c r="M3" s="283"/>
      <c r="N3" s="281" t="s">
        <v>86</v>
      </c>
      <c r="O3" s="282"/>
      <c r="P3" s="282"/>
      <c r="Q3" s="283"/>
      <c r="R3" s="281" t="s">
        <v>126</v>
      </c>
      <c r="S3" s="282"/>
      <c r="T3" s="282"/>
      <c r="U3" s="283"/>
      <c r="V3" s="281" t="s">
        <v>13</v>
      </c>
      <c r="W3" s="282"/>
      <c r="X3" s="282"/>
      <c r="Y3" s="283"/>
      <c r="Z3" s="281" t="s">
        <v>14</v>
      </c>
      <c r="AA3" s="282"/>
      <c r="AB3" s="282"/>
      <c r="AC3" s="283"/>
      <c r="AD3" s="290" t="s">
        <v>89</v>
      </c>
      <c r="AE3" s="291"/>
      <c r="AF3" s="291"/>
      <c r="AG3" s="291"/>
      <c r="AH3" s="292"/>
      <c r="AI3" s="292"/>
      <c r="AJ3" s="292"/>
      <c r="AK3" s="293"/>
      <c r="AL3" s="281" t="s">
        <v>15</v>
      </c>
      <c r="AM3" s="282"/>
      <c r="AN3" s="282"/>
      <c r="AO3" s="283"/>
      <c r="AP3" s="13"/>
      <c r="AQ3" s="14"/>
      <c r="AR3" s="14"/>
      <c r="AS3" s="14"/>
      <c r="AT3" s="294" t="s">
        <v>16</v>
      </c>
      <c r="AU3" s="294"/>
      <c r="AV3" s="294"/>
      <c r="AW3" s="294"/>
      <c r="AX3" s="276" t="s">
        <v>17</v>
      </c>
      <c r="AY3" s="276"/>
      <c r="AZ3" s="276"/>
      <c r="BA3" s="276"/>
      <c r="BB3" s="281" t="s">
        <v>132</v>
      </c>
      <c r="BC3" s="282"/>
      <c r="BD3" s="282"/>
      <c r="BE3" s="283"/>
      <c r="BF3" s="276" t="s">
        <v>18</v>
      </c>
      <c r="BG3" s="276"/>
      <c r="BH3" s="276"/>
      <c r="BI3" s="276"/>
      <c r="BJ3" s="281" t="s">
        <v>118</v>
      </c>
      <c r="BK3" s="282"/>
      <c r="BL3" s="283"/>
      <c r="BM3" s="281" t="s">
        <v>133</v>
      </c>
      <c r="BN3" s="282"/>
      <c r="BO3" s="282"/>
      <c r="BP3" s="282"/>
      <c r="BQ3" s="282"/>
      <c r="BR3" s="303"/>
      <c r="BS3" s="303"/>
      <c r="BT3" s="304"/>
      <c r="BU3" s="276" t="s">
        <v>8</v>
      </c>
      <c r="BV3" s="276"/>
      <c r="BW3" s="276"/>
      <c r="BX3" s="276"/>
    </row>
    <row r="4" spans="1:76" ht="38.25" customHeight="1">
      <c r="A4" s="300"/>
      <c r="B4" s="276"/>
      <c r="C4" s="276"/>
      <c r="D4" s="276"/>
      <c r="E4" s="276"/>
      <c r="F4" s="284"/>
      <c r="G4" s="285"/>
      <c r="H4" s="285"/>
      <c r="I4" s="286"/>
      <c r="J4" s="284"/>
      <c r="K4" s="285"/>
      <c r="L4" s="285"/>
      <c r="M4" s="286"/>
      <c r="N4" s="284"/>
      <c r="O4" s="285"/>
      <c r="P4" s="285"/>
      <c r="Q4" s="286"/>
      <c r="R4" s="284"/>
      <c r="S4" s="285"/>
      <c r="T4" s="285"/>
      <c r="U4" s="286"/>
      <c r="V4" s="284"/>
      <c r="W4" s="285"/>
      <c r="X4" s="285"/>
      <c r="Y4" s="286"/>
      <c r="Z4" s="284"/>
      <c r="AA4" s="285"/>
      <c r="AB4" s="285"/>
      <c r="AC4" s="286"/>
      <c r="AD4" s="275" t="s">
        <v>87</v>
      </c>
      <c r="AE4" s="276"/>
      <c r="AF4" s="276"/>
      <c r="AG4" s="276"/>
      <c r="AH4" s="281" t="s">
        <v>88</v>
      </c>
      <c r="AI4" s="282"/>
      <c r="AJ4" s="282"/>
      <c r="AK4" s="283"/>
      <c r="AL4" s="284"/>
      <c r="AM4" s="285"/>
      <c r="AN4" s="285"/>
      <c r="AO4" s="286"/>
      <c r="AP4" s="15"/>
      <c r="AQ4" s="16"/>
      <c r="AR4" s="277" t="s">
        <v>19</v>
      </c>
      <c r="AS4" s="278"/>
      <c r="AT4" s="294"/>
      <c r="AU4" s="294"/>
      <c r="AV4" s="294"/>
      <c r="AW4" s="294"/>
      <c r="AX4" s="276"/>
      <c r="AY4" s="276"/>
      <c r="AZ4" s="276"/>
      <c r="BA4" s="276"/>
      <c r="BB4" s="284"/>
      <c r="BC4" s="285"/>
      <c r="BD4" s="285"/>
      <c r="BE4" s="286"/>
      <c r="BF4" s="276"/>
      <c r="BG4" s="276"/>
      <c r="BH4" s="276"/>
      <c r="BI4" s="276"/>
      <c r="BJ4" s="284"/>
      <c r="BK4" s="285"/>
      <c r="BL4" s="286"/>
      <c r="BM4" s="284"/>
      <c r="BN4" s="285"/>
      <c r="BO4" s="285"/>
      <c r="BP4" s="285"/>
      <c r="BQ4" s="285"/>
      <c r="BR4" s="305"/>
      <c r="BS4" s="305"/>
      <c r="BT4" s="306"/>
      <c r="BU4" s="276"/>
      <c r="BV4" s="276"/>
      <c r="BW4" s="276"/>
      <c r="BX4" s="276"/>
    </row>
    <row r="5" spans="1:76" ht="15" customHeight="1">
      <c r="A5" s="300"/>
      <c r="B5" s="302"/>
      <c r="C5" s="302"/>
      <c r="D5" s="302"/>
      <c r="E5" s="302"/>
      <c r="F5" s="284"/>
      <c r="G5" s="285"/>
      <c r="H5" s="285"/>
      <c r="I5" s="286"/>
      <c r="J5" s="287"/>
      <c r="K5" s="288"/>
      <c r="L5" s="288"/>
      <c r="M5" s="289"/>
      <c r="N5" s="287"/>
      <c r="O5" s="288"/>
      <c r="P5" s="288"/>
      <c r="Q5" s="289"/>
      <c r="R5" s="287"/>
      <c r="S5" s="288"/>
      <c r="T5" s="288"/>
      <c r="U5" s="289"/>
      <c r="V5" s="287"/>
      <c r="W5" s="288"/>
      <c r="X5" s="288"/>
      <c r="Y5" s="289"/>
      <c r="Z5" s="287"/>
      <c r="AA5" s="288"/>
      <c r="AB5" s="288"/>
      <c r="AC5" s="289"/>
      <c r="AD5" s="275"/>
      <c r="AE5" s="276"/>
      <c r="AF5" s="276"/>
      <c r="AG5" s="276"/>
      <c r="AH5" s="287"/>
      <c r="AI5" s="288"/>
      <c r="AJ5" s="288"/>
      <c r="AK5" s="289"/>
      <c r="AL5" s="287"/>
      <c r="AM5" s="288"/>
      <c r="AN5" s="288"/>
      <c r="AO5" s="289"/>
      <c r="AP5" s="17"/>
      <c r="AQ5" s="18"/>
      <c r="AR5" s="279"/>
      <c r="AS5" s="280"/>
      <c r="AT5" s="294"/>
      <c r="AU5" s="294"/>
      <c r="AV5" s="294"/>
      <c r="AW5" s="294"/>
      <c r="AX5" s="276"/>
      <c r="AY5" s="276"/>
      <c r="AZ5" s="276"/>
      <c r="BA5" s="276"/>
      <c r="BB5" s="287"/>
      <c r="BC5" s="288"/>
      <c r="BD5" s="288"/>
      <c r="BE5" s="289"/>
      <c r="BF5" s="276"/>
      <c r="BG5" s="276"/>
      <c r="BH5" s="276"/>
      <c r="BI5" s="276"/>
      <c r="BJ5" s="287"/>
      <c r="BK5" s="288"/>
      <c r="BL5" s="289"/>
      <c r="BM5" s="287"/>
      <c r="BN5" s="288"/>
      <c r="BO5" s="288"/>
      <c r="BP5" s="288"/>
      <c r="BQ5" s="288"/>
      <c r="BR5" s="307"/>
      <c r="BS5" s="307"/>
      <c r="BT5" s="308"/>
      <c r="BU5" s="276"/>
      <c r="BV5" s="276"/>
      <c r="BW5" s="276"/>
      <c r="BX5" s="276"/>
    </row>
    <row r="6" spans="1:76" ht="35.25" customHeight="1">
      <c r="A6" s="300"/>
      <c r="B6" s="268">
        <v>2018</v>
      </c>
      <c r="C6" s="268">
        <v>2019</v>
      </c>
      <c r="D6" s="270" t="s">
        <v>20</v>
      </c>
      <c r="E6" s="270"/>
      <c r="F6" s="268">
        <v>2018</v>
      </c>
      <c r="G6" s="268">
        <v>2019</v>
      </c>
      <c r="H6" s="270" t="s">
        <v>20</v>
      </c>
      <c r="I6" s="270"/>
      <c r="J6" s="268">
        <v>2018</v>
      </c>
      <c r="K6" s="268">
        <v>2019</v>
      </c>
      <c r="L6" s="297" t="s">
        <v>20</v>
      </c>
      <c r="M6" s="298"/>
      <c r="N6" s="268">
        <v>2018</v>
      </c>
      <c r="O6" s="268">
        <v>2019</v>
      </c>
      <c r="P6" s="270" t="s">
        <v>20</v>
      </c>
      <c r="Q6" s="270"/>
      <c r="R6" s="268">
        <v>2018</v>
      </c>
      <c r="S6" s="268">
        <v>2019</v>
      </c>
      <c r="T6" s="272" t="s">
        <v>20</v>
      </c>
      <c r="U6" s="272"/>
      <c r="V6" s="272">
        <v>2014</v>
      </c>
      <c r="W6" s="272">
        <v>2015</v>
      </c>
      <c r="X6" s="273" t="s">
        <v>20</v>
      </c>
      <c r="Y6" s="274"/>
      <c r="Z6" s="268">
        <v>2018</v>
      </c>
      <c r="AA6" s="268">
        <v>2019</v>
      </c>
      <c r="AB6" s="270" t="s">
        <v>20</v>
      </c>
      <c r="AC6" s="270"/>
      <c r="AD6" s="268">
        <v>2018</v>
      </c>
      <c r="AE6" s="268">
        <v>2019</v>
      </c>
      <c r="AF6" s="270" t="s">
        <v>20</v>
      </c>
      <c r="AG6" s="270"/>
      <c r="AH6" s="268">
        <v>2018</v>
      </c>
      <c r="AI6" s="268">
        <v>2019</v>
      </c>
      <c r="AJ6" s="270" t="s">
        <v>20</v>
      </c>
      <c r="AK6" s="270"/>
      <c r="AL6" s="268">
        <v>2018</v>
      </c>
      <c r="AM6" s="268">
        <v>2019</v>
      </c>
      <c r="AN6" s="270" t="s">
        <v>20</v>
      </c>
      <c r="AO6" s="270"/>
      <c r="AP6" s="19"/>
      <c r="AQ6" s="20"/>
      <c r="AR6" s="20"/>
      <c r="AS6" s="20"/>
      <c r="AT6" s="268">
        <v>2018</v>
      </c>
      <c r="AU6" s="268">
        <v>2019</v>
      </c>
      <c r="AV6" s="270" t="s">
        <v>20</v>
      </c>
      <c r="AW6" s="270"/>
      <c r="AX6" s="270" t="s">
        <v>21</v>
      </c>
      <c r="AY6" s="270"/>
      <c r="AZ6" s="270" t="s">
        <v>20</v>
      </c>
      <c r="BA6" s="270"/>
      <c r="BB6" s="268">
        <v>2018</v>
      </c>
      <c r="BC6" s="268">
        <v>2019</v>
      </c>
      <c r="BD6" s="270" t="s">
        <v>20</v>
      </c>
      <c r="BE6" s="270"/>
      <c r="BF6" s="268">
        <v>2018</v>
      </c>
      <c r="BG6" s="268">
        <v>2019</v>
      </c>
      <c r="BH6" s="270" t="s">
        <v>20</v>
      </c>
      <c r="BI6" s="270"/>
      <c r="BJ6" s="268">
        <v>2018</v>
      </c>
      <c r="BK6" s="268">
        <v>2019</v>
      </c>
      <c r="BL6" s="271" t="s">
        <v>22</v>
      </c>
      <c r="BM6" s="268">
        <v>2018</v>
      </c>
      <c r="BN6" s="268">
        <v>2019</v>
      </c>
      <c r="BO6" s="270" t="s">
        <v>20</v>
      </c>
      <c r="BP6" s="270"/>
      <c r="BQ6" s="309" t="s">
        <v>23</v>
      </c>
      <c r="BR6" s="310"/>
      <c r="BS6" s="270" t="s">
        <v>20</v>
      </c>
      <c r="BT6" s="270"/>
      <c r="BU6" s="268">
        <v>2018</v>
      </c>
      <c r="BV6" s="268">
        <v>2019</v>
      </c>
      <c r="BW6" s="311" t="s">
        <v>20</v>
      </c>
      <c r="BX6" s="312"/>
    </row>
    <row r="7" spans="1:76" s="28" customFormat="1" ht="18.75" customHeight="1">
      <c r="A7" s="301"/>
      <c r="B7" s="269"/>
      <c r="C7" s="269"/>
      <c r="D7" s="21" t="s">
        <v>2</v>
      </c>
      <c r="E7" s="21" t="s">
        <v>22</v>
      </c>
      <c r="F7" s="269"/>
      <c r="G7" s="269"/>
      <c r="H7" s="21" t="s">
        <v>2</v>
      </c>
      <c r="I7" s="21" t="s">
        <v>22</v>
      </c>
      <c r="J7" s="269"/>
      <c r="K7" s="269"/>
      <c r="L7" s="21" t="s">
        <v>2</v>
      </c>
      <c r="M7" s="21" t="s">
        <v>22</v>
      </c>
      <c r="N7" s="269"/>
      <c r="O7" s="269"/>
      <c r="P7" s="21" t="s">
        <v>2</v>
      </c>
      <c r="Q7" s="21" t="s">
        <v>22</v>
      </c>
      <c r="R7" s="269"/>
      <c r="S7" s="269"/>
      <c r="T7" s="22" t="s">
        <v>2</v>
      </c>
      <c r="U7" s="22" t="s">
        <v>22</v>
      </c>
      <c r="V7" s="272"/>
      <c r="W7" s="272"/>
      <c r="X7" s="22" t="s">
        <v>2</v>
      </c>
      <c r="Y7" s="22" t="s">
        <v>22</v>
      </c>
      <c r="Z7" s="269"/>
      <c r="AA7" s="269"/>
      <c r="AB7" s="21" t="s">
        <v>2</v>
      </c>
      <c r="AC7" s="21" t="s">
        <v>22</v>
      </c>
      <c r="AD7" s="269"/>
      <c r="AE7" s="269"/>
      <c r="AF7" s="21" t="s">
        <v>2</v>
      </c>
      <c r="AG7" s="21" t="s">
        <v>22</v>
      </c>
      <c r="AH7" s="269"/>
      <c r="AI7" s="269"/>
      <c r="AJ7" s="21" t="s">
        <v>2</v>
      </c>
      <c r="AK7" s="21" t="s">
        <v>22</v>
      </c>
      <c r="AL7" s="269"/>
      <c r="AM7" s="269"/>
      <c r="AN7" s="21" t="s">
        <v>2</v>
      </c>
      <c r="AO7" s="21" t="s">
        <v>22</v>
      </c>
      <c r="AP7" s="23">
        <v>2016</v>
      </c>
      <c r="AQ7" s="24">
        <v>2017</v>
      </c>
      <c r="AR7" s="25">
        <v>2016</v>
      </c>
      <c r="AS7" s="26">
        <v>2017</v>
      </c>
      <c r="AT7" s="269"/>
      <c r="AU7" s="269"/>
      <c r="AV7" s="21" t="s">
        <v>2</v>
      </c>
      <c r="AW7" s="21" t="s">
        <v>22</v>
      </c>
      <c r="AX7" s="218">
        <v>2018</v>
      </c>
      <c r="AY7" s="27">
        <v>2019</v>
      </c>
      <c r="AZ7" s="21" t="s">
        <v>2</v>
      </c>
      <c r="BA7" s="21" t="s">
        <v>22</v>
      </c>
      <c r="BB7" s="269"/>
      <c r="BC7" s="269"/>
      <c r="BD7" s="21" t="s">
        <v>2</v>
      </c>
      <c r="BE7" s="21" t="s">
        <v>22</v>
      </c>
      <c r="BF7" s="269"/>
      <c r="BG7" s="269"/>
      <c r="BH7" s="21" t="s">
        <v>2</v>
      </c>
      <c r="BI7" s="21" t="s">
        <v>22</v>
      </c>
      <c r="BJ7" s="269"/>
      <c r="BK7" s="269"/>
      <c r="BL7" s="271"/>
      <c r="BM7" s="269"/>
      <c r="BN7" s="269"/>
      <c r="BO7" s="21" t="s">
        <v>2</v>
      </c>
      <c r="BP7" s="21" t="s">
        <v>22</v>
      </c>
      <c r="BQ7" s="27">
        <v>2018</v>
      </c>
      <c r="BR7" s="27">
        <v>2019</v>
      </c>
      <c r="BS7" s="21" t="s">
        <v>2</v>
      </c>
      <c r="BT7" s="21" t="s">
        <v>22</v>
      </c>
      <c r="BU7" s="269"/>
      <c r="BV7" s="269"/>
      <c r="BW7" s="27" t="s">
        <v>2</v>
      </c>
      <c r="BX7" s="27" t="s">
        <v>22</v>
      </c>
    </row>
    <row r="8" spans="1:76" ht="12.75" customHeight="1">
      <c r="A8" s="29" t="s">
        <v>24</v>
      </c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9">
        <v>23</v>
      </c>
      <c r="Y8" s="29">
        <v>24</v>
      </c>
      <c r="Z8" s="29">
        <v>21</v>
      </c>
      <c r="AA8" s="29">
        <v>22</v>
      </c>
      <c r="AB8" s="29">
        <v>23</v>
      </c>
      <c r="AC8" s="29">
        <v>24</v>
      </c>
      <c r="AD8" s="29">
        <v>25</v>
      </c>
      <c r="AE8" s="29">
        <v>26</v>
      </c>
      <c r="AF8" s="29">
        <v>27</v>
      </c>
      <c r="AG8" s="29">
        <v>28</v>
      </c>
      <c r="AH8" s="29">
        <v>29</v>
      </c>
      <c r="AI8" s="29">
        <v>30</v>
      </c>
      <c r="AJ8" s="29">
        <v>31</v>
      </c>
      <c r="AK8" s="29">
        <v>32</v>
      </c>
      <c r="AL8" s="29">
        <v>33</v>
      </c>
      <c r="AM8" s="29">
        <v>34</v>
      </c>
      <c r="AN8" s="29">
        <v>35</v>
      </c>
      <c r="AO8" s="29">
        <v>36</v>
      </c>
      <c r="AP8" s="29">
        <v>37</v>
      </c>
      <c r="AQ8" s="29">
        <v>38</v>
      </c>
      <c r="AR8" s="29">
        <v>39</v>
      </c>
      <c r="AS8" s="29">
        <v>40</v>
      </c>
      <c r="AT8" s="29">
        <v>41</v>
      </c>
      <c r="AU8" s="29">
        <v>42</v>
      </c>
      <c r="AV8" s="29">
        <v>43</v>
      </c>
      <c r="AW8" s="29">
        <v>44</v>
      </c>
      <c r="AX8" s="220">
        <v>45</v>
      </c>
      <c r="AY8" s="29">
        <v>46</v>
      </c>
      <c r="AZ8" s="29">
        <v>47</v>
      </c>
      <c r="BA8" s="29">
        <v>48</v>
      </c>
      <c r="BB8" s="29">
        <v>49</v>
      </c>
      <c r="BC8" s="29">
        <v>50</v>
      </c>
      <c r="BD8" s="29">
        <v>51</v>
      </c>
      <c r="BE8" s="29">
        <v>52</v>
      </c>
      <c r="BF8" s="29">
        <v>53</v>
      </c>
      <c r="BG8" s="29">
        <v>54</v>
      </c>
      <c r="BH8" s="29">
        <v>55</v>
      </c>
      <c r="BI8" s="29">
        <v>56</v>
      </c>
      <c r="BJ8" s="29">
        <v>57</v>
      </c>
      <c r="BK8" s="29">
        <v>58</v>
      </c>
      <c r="BL8" s="29">
        <v>59</v>
      </c>
      <c r="BM8" s="29">
        <v>60</v>
      </c>
      <c r="BN8" s="29">
        <v>61</v>
      </c>
      <c r="BO8" s="29">
        <v>62</v>
      </c>
      <c r="BP8" s="29">
        <v>63</v>
      </c>
      <c r="BQ8" s="29">
        <v>64</v>
      </c>
      <c r="BR8" s="29">
        <v>65</v>
      </c>
      <c r="BS8" s="29">
        <v>66</v>
      </c>
      <c r="BT8" s="29">
        <v>67</v>
      </c>
      <c r="BU8" s="29">
        <v>68</v>
      </c>
      <c r="BV8" s="29">
        <v>69</v>
      </c>
      <c r="BW8" s="29">
        <v>70</v>
      </c>
      <c r="BX8" s="29">
        <v>71</v>
      </c>
    </row>
    <row r="9" spans="1:76" s="30" customFormat="1" ht="18.75" customHeight="1">
      <c r="A9" s="177" t="s">
        <v>78</v>
      </c>
      <c r="B9" s="183">
        <f>SUM(B10:B30)</f>
        <v>13136</v>
      </c>
      <c r="C9" s="183">
        <f>SUM(C10:C30)</f>
        <v>13942</v>
      </c>
      <c r="D9" s="184">
        <f aca="true" t="shared" si="0" ref="D9:D30">C9/B9*100</f>
        <v>106.13580998781973</v>
      </c>
      <c r="E9" s="183">
        <f aca="true" t="shared" si="1" ref="E9:E30">C9-B9</f>
        <v>806</v>
      </c>
      <c r="F9" s="183">
        <f>SUM(F10:F30)</f>
        <v>2198</v>
      </c>
      <c r="G9" s="183">
        <f>SUM(G10:G30)</f>
        <v>2125</v>
      </c>
      <c r="H9" s="184">
        <f aca="true" t="shared" si="2" ref="H9:H30">G9/F9*100</f>
        <v>96.67879890809827</v>
      </c>
      <c r="I9" s="183">
        <f aca="true" t="shared" si="3" ref="I9:I30">G9-F9</f>
        <v>-73</v>
      </c>
      <c r="J9" s="183">
        <f>SUM(J10:J30)</f>
        <v>1608</v>
      </c>
      <c r="K9" s="183">
        <f>SUM(K10:K30)</f>
        <v>1474</v>
      </c>
      <c r="L9" s="184">
        <f aca="true" t="shared" si="4" ref="L9:L30">K9/J9*100</f>
        <v>91.66666666666666</v>
      </c>
      <c r="M9" s="183">
        <f aca="true" t="shared" si="5" ref="M9:M30">K9-J9</f>
        <v>-134</v>
      </c>
      <c r="N9" s="183">
        <f>SUM(N10:N30)</f>
        <v>1064</v>
      </c>
      <c r="O9" s="183">
        <f>SUM(O10:O30)</f>
        <v>965</v>
      </c>
      <c r="P9" s="185">
        <f>O9/N9*100</f>
        <v>90.69548872180451</v>
      </c>
      <c r="Q9" s="183">
        <f aca="true" t="shared" si="6" ref="Q9:Q30">O9-N9</f>
        <v>-99</v>
      </c>
      <c r="R9" s="183">
        <f>SUM(R10:R30)</f>
        <v>86</v>
      </c>
      <c r="S9" s="183">
        <f>SUM(S10:S30)</f>
        <v>146</v>
      </c>
      <c r="T9" s="185">
        <f aca="true" t="shared" si="7" ref="T9:T30">S9/R9*100</f>
        <v>169.7674418604651</v>
      </c>
      <c r="U9" s="183">
        <f aca="true" t="shared" si="8" ref="U9:U30">S9-R9</f>
        <v>60</v>
      </c>
      <c r="V9" s="186">
        <f>SUM(V10:V30)</f>
        <v>0</v>
      </c>
      <c r="W9" s="186">
        <f>SUM(W10:W30)</f>
        <v>0</v>
      </c>
      <c r="X9" s="185" t="e">
        <f aca="true" t="shared" si="9" ref="X9:X30">W9/V9*100</f>
        <v>#DIV/0!</v>
      </c>
      <c r="Y9" s="186">
        <f aca="true" t="shared" si="10" ref="Y9:Y19">W9-V9</f>
        <v>0</v>
      </c>
      <c r="Z9" s="183">
        <f>SUM(Z10:Z30)</f>
        <v>15254</v>
      </c>
      <c r="AA9" s="183">
        <f>SUM(AA10:AA30)</f>
        <v>16067</v>
      </c>
      <c r="AB9" s="184">
        <f aca="true" t="shared" si="11" ref="AB9:AB30">AA9/Z9*100</f>
        <v>105.32974957388225</v>
      </c>
      <c r="AC9" s="183">
        <f aca="true" t="shared" si="12" ref="AC9:AC30">AA9-Z9</f>
        <v>813</v>
      </c>
      <c r="AD9" s="183">
        <f>SUM(AD10:AD30)</f>
        <v>11876</v>
      </c>
      <c r="AE9" s="183">
        <f>SUM(AE10:AE30)</f>
        <v>12385</v>
      </c>
      <c r="AF9" s="184">
        <f aca="true" t="shared" si="13" ref="AF9:AF30">AE9/AD9*100</f>
        <v>104.28595486695858</v>
      </c>
      <c r="AG9" s="183">
        <f aca="true" t="shared" si="14" ref="AG9:AG30">AE9-AD9</f>
        <v>509</v>
      </c>
      <c r="AH9" s="183">
        <f>SUM(AH10:AH30)</f>
        <v>1194</v>
      </c>
      <c r="AI9" s="183">
        <f>SUM(AI10:AI30)</f>
        <v>1294</v>
      </c>
      <c r="AJ9" s="184">
        <f aca="true" t="shared" si="15" ref="AJ9:AJ29">AI9/AH9*100</f>
        <v>108.37520938023451</v>
      </c>
      <c r="AK9" s="183">
        <f aca="true" t="shared" si="16" ref="AK9:AK30">AI9-AH9</f>
        <v>100</v>
      </c>
      <c r="AL9" s="183">
        <f>SUM(AL10:AL30)</f>
        <v>131</v>
      </c>
      <c r="AM9" s="183">
        <f>SUM(AM10:AM30)</f>
        <v>117</v>
      </c>
      <c r="AN9" s="185">
        <f aca="true" t="shared" si="17" ref="AN9:AN30">AM9/AL9*100</f>
        <v>89.31297709923665</v>
      </c>
      <c r="AO9" s="183">
        <f aca="true" t="shared" si="18" ref="AO9:AO30">AM9-AL9</f>
        <v>-14</v>
      </c>
      <c r="AP9" s="187">
        <f aca="true" t="shared" si="19" ref="AP9:AP30">B9-AR9-BB9</f>
        <v>-94016</v>
      </c>
      <c r="AQ9" s="181">
        <f aca="true" t="shared" si="20" ref="AQ9:AQ30">C9-AS9-BC9</f>
        <v>-93394</v>
      </c>
      <c r="AR9" s="181">
        <f>SUM(AR10:AR30)</f>
        <v>95505</v>
      </c>
      <c r="AS9" s="188">
        <f>SUM(AS10:AS30)</f>
        <v>94824</v>
      </c>
      <c r="AT9" s="189">
        <f>SUM(AT10:AT30)</f>
        <v>1248</v>
      </c>
      <c r="AU9" s="189">
        <f>SUM(AU10:AU30)</f>
        <v>1350</v>
      </c>
      <c r="AV9" s="190">
        <f>ROUND(AU9/AT9*100,1)</f>
        <v>108.2</v>
      </c>
      <c r="AW9" s="189">
        <f aca="true" t="shared" si="21" ref="AW9:AW30">AU9-AT9</f>
        <v>102</v>
      </c>
      <c r="AX9" s="183">
        <f>SUM(AX10:AX30)</f>
        <v>3031</v>
      </c>
      <c r="AY9" s="183">
        <f>SUM(AY10:AY30)</f>
        <v>3110</v>
      </c>
      <c r="AZ9" s="185">
        <f aca="true" t="shared" si="22" ref="AZ9:AZ30">ROUND(AY9/AX9*100,1)</f>
        <v>102.6</v>
      </c>
      <c r="BA9" s="183">
        <f aca="true" t="shared" si="23" ref="BA9:BA30">AY9-AX9</f>
        <v>79</v>
      </c>
      <c r="BB9" s="183">
        <f>SUM(BB10:BB30)</f>
        <v>11647</v>
      </c>
      <c r="BC9" s="183">
        <f>SUM(BC10:BC30)</f>
        <v>12512</v>
      </c>
      <c r="BD9" s="185">
        <f aca="true" t="shared" si="24" ref="BD9:BD30">BC9/BB9*100</f>
        <v>107.42680518588476</v>
      </c>
      <c r="BE9" s="183">
        <f aca="true" t="shared" si="25" ref="BE9:BE30">BC9-BB9</f>
        <v>865</v>
      </c>
      <c r="BF9" s="183">
        <f>SUM(BF10:BF30)</f>
        <v>9376</v>
      </c>
      <c r="BG9" s="183">
        <f>SUM(BG10:BG30)</f>
        <v>10538</v>
      </c>
      <c r="BH9" s="185">
        <f aca="true" t="shared" si="26" ref="BH9:BH30">BG9/BF9*100</f>
        <v>112.39334470989762</v>
      </c>
      <c r="BI9" s="183">
        <f aca="true" t="shared" si="27" ref="BI9:BI30">BG9-BF9</f>
        <v>1162</v>
      </c>
      <c r="BJ9" s="183">
        <v>2421</v>
      </c>
      <c r="BK9" s="183">
        <v>2992</v>
      </c>
      <c r="BL9" s="183">
        <f aca="true" t="shared" si="28" ref="BL9:BL30">BK9-BJ9</f>
        <v>571</v>
      </c>
      <c r="BM9" s="183">
        <f>SUM(BM10:BM30)</f>
        <v>1263</v>
      </c>
      <c r="BN9" s="183">
        <f>SUM(BN10:BN30)</f>
        <v>1413</v>
      </c>
      <c r="BO9" s="185">
        <f aca="true" t="shared" si="29" ref="BO9:BO30">ROUND(BN9/BM9*100,1)</f>
        <v>111.9</v>
      </c>
      <c r="BP9" s="183">
        <f aca="true" t="shared" si="30" ref="BP9:BP30">BN9-BM9</f>
        <v>150</v>
      </c>
      <c r="BQ9" s="214">
        <f>SUM(BQ10:BQ30)</f>
        <v>1018</v>
      </c>
      <c r="BR9" s="214">
        <f>SUM(BR10:BR30)</f>
        <v>410</v>
      </c>
      <c r="BS9" s="185">
        <f aca="true" t="shared" si="31" ref="BS9:BS30">ROUND(BR9/BQ9*100,1)</f>
        <v>40.3</v>
      </c>
      <c r="BT9" s="183">
        <f aca="true" t="shared" si="32" ref="BT9:BT30">BR9-BQ9</f>
        <v>-608</v>
      </c>
      <c r="BU9" s="221">
        <v>4183</v>
      </c>
      <c r="BV9" s="206">
        <v>5092</v>
      </c>
      <c r="BW9" s="207">
        <f>ROUND(BV9/BU9*100,1)</f>
        <v>121.7</v>
      </c>
      <c r="BX9" s="206">
        <f>BV9-BU9</f>
        <v>909</v>
      </c>
    </row>
    <row r="10" spans="1:77" ht="21.75" customHeight="1">
      <c r="A10" s="175" t="s">
        <v>91</v>
      </c>
      <c r="B10" s="191">
        <v>876</v>
      </c>
      <c r="C10" s="192">
        <v>819</v>
      </c>
      <c r="D10" s="184">
        <f t="shared" si="0"/>
        <v>93.4931506849315</v>
      </c>
      <c r="E10" s="183">
        <f t="shared" si="1"/>
        <v>-57</v>
      </c>
      <c r="F10" s="191">
        <v>190</v>
      </c>
      <c r="G10" s="191">
        <v>180</v>
      </c>
      <c r="H10" s="184">
        <f t="shared" si="2"/>
        <v>94.73684210526315</v>
      </c>
      <c r="I10" s="183">
        <f t="shared" si="3"/>
        <v>-10</v>
      </c>
      <c r="J10" s="191">
        <v>80</v>
      </c>
      <c r="K10" s="191">
        <v>68</v>
      </c>
      <c r="L10" s="184">
        <f t="shared" si="4"/>
        <v>85</v>
      </c>
      <c r="M10" s="183">
        <f t="shared" si="5"/>
        <v>-12</v>
      </c>
      <c r="N10" s="193">
        <v>39</v>
      </c>
      <c r="O10" s="191">
        <v>25</v>
      </c>
      <c r="P10" s="185">
        <f>O10/N10*100</f>
        <v>64.1025641025641</v>
      </c>
      <c r="Q10" s="186">
        <f t="shared" si="6"/>
        <v>-14</v>
      </c>
      <c r="R10" s="191">
        <v>18</v>
      </c>
      <c r="S10" s="193">
        <v>18</v>
      </c>
      <c r="T10" s="185">
        <f t="shared" si="7"/>
        <v>100</v>
      </c>
      <c r="U10" s="183">
        <f t="shared" si="8"/>
        <v>0</v>
      </c>
      <c r="V10" s="186"/>
      <c r="W10" s="186"/>
      <c r="X10" s="185" t="e">
        <f t="shared" si="9"/>
        <v>#DIV/0!</v>
      </c>
      <c r="Y10" s="186">
        <f t="shared" si="10"/>
        <v>0</v>
      </c>
      <c r="Z10" s="191">
        <v>849</v>
      </c>
      <c r="AA10" s="191">
        <v>875</v>
      </c>
      <c r="AB10" s="184">
        <f t="shared" si="11"/>
        <v>103.06242638398115</v>
      </c>
      <c r="AC10" s="183">
        <f t="shared" si="12"/>
        <v>26</v>
      </c>
      <c r="AD10" s="191">
        <v>782</v>
      </c>
      <c r="AE10" s="191">
        <v>788</v>
      </c>
      <c r="AF10" s="184">
        <f t="shared" si="13"/>
        <v>100.76726342710998</v>
      </c>
      <c r="AG10" s="183">
        <f t="shared" si="14"/>
        <v>6</v>
      </c>
      <c r="AH10" s="191">
        <v>20</v>
      </c>
      <c r="AI10" s="192">
        <v>29</v>
      </c>
      <c r="AJ10" s="184">
        <f t="shared" si="15"/>
        <v>145</v>
      </c>
      <c r="AK10" s="183">
        <f t="shared" si="16"/>
        <v>9</v>
      </c>
      <c r="AL10" s="191">
        <v>5</v>
      </c>
      <c r="AM10" s="191">
        <v>10</v>
      </c>
      <c r="AN10" s="185">
        <f t="shared" si="17"/>
        <v>200</v>
      </c>
      <c r="AO10" s="183">
        <f t="shared" si="18"/>
        <v>5</v>
      </c>
      <c r="AP10" s="187">
        <f t="shared" si="19"/>
        <v>-6174</v>
      </c>
      <c r="AQ10" s="181">
        <f t="shared" si="20"/>
        <v>-5333</v>
      </c>
      <c r="AR10" s="181">
        <v>6287</v>
      </c>
      <c r="AS10" s="188">
        <v>5448</v>
      </c>
      <c r="AT10" s="194">
        <v>54</v>
      </c>
      <c r="AU10" s="194">
        <v>61</v>
      </c>
      <c r="AV10" s="190">
        <f aca="true" t="shared" si="33" ref="AV10:AV30">ROUND(AU10/AT10*100,1)</f>
        <v>113</v>
      </c>
      <c r="AW10" s="189">
        <f t="shared" si="21"/>
        <v>7</v>
      </c>
      <c r="AX10" s="195">
        <v>109</v>
      </c>
      <c r="AY10" s="191">
        <v>121</v>
      </c>
      <c r="AZ10" s="185">
        <f t="shared" si="22"/>
        <v>111</v>
      </c>
      <c r="BA10" s="183">
        <f t="shared" si="23"/>
        <v>12</v>
      </c>
      <c r="BB10" s="191">
        <v>763</v>
      </c>
      <c r="BC10" s="191">
        <v>704</v>
      </c>
      <c r="BD10" s="185">
        <f t="shared" si="24"/>
        <v>92.26736566186108</v>
      </c>
      <c r="BE10" s="183">
        <f t="shared" si="25"/>
        <v>-59</v>
      </c>
      <c r="BF10" s="191">
        <v>688</v>
      </c>
      <c r="BG10" s="191">
        <v>638</v>
      </c>
      <c r="BH10" s="185">
        <f t="shared" si="26"/>
        <v>92.73255813953489</v>
      </c>
      <c r="BI10" s="183">
        <f t="shared" si="27"/>
        <v>-50</v>
      </c>
      <c r="BJ10" s="196">
        <v>2412</v>
      </c>
      <c r="BK10" s="191">
        <v>2826.2820512820513</v>
      </c>
      <c r="BL10" s="183">
        <f t="shared" si="28"/>
        <v>414.28205128205127</v>
      </c>
      <c r="BM10" s="191">
        <v>35</v>
      </c>
      <c r="BN10" s="191">
        <v>45</v>
      </c>
      <c r="BO10" s="185">
        <f t="shared" si="29"/>
        <v>128.6</v>
      </c>
      <c r="BP10" s="183">
        <f t="shared" si="30"/>
        <v>10</v>
      </c>
      <c r="BQ10" s="217">
        <v>39</v>
      </c>
      <c r="BR10" s="217">
        <v>4</v>
      </c>
      <c r="BS10" s="185">
        <f t="shared" si="31"/>
        <v>10.3</v>
      </c>
      <c r="BT10" s="183">
        <f t="shared" si="32"/>
        <v>-35</v>
      </c>
      <c r="BU10" s="222">
        <v>4297.93</v>
      </c>
      <c r="BV10" s="219">
        <v>4941.58</v>
      </c>
      <c r="BW10" s="207">
        <f aca="true" t="shared" si="34" ref="BW10:BW30">ROUND(BV10/BU10*100,1)</f>
        <v>115</v>
      </c>
      <c r="BX10" s="206">
        <f aca="true" t="shared" si="35" ref="BX10:BX30">BV10-BU10</f>
        <v>643.6499999999996</v>
      </c>
      <c r="BY10" s="216"/>
    </row>
    <row r="11" spans="1:77" ht="21.75" customHeight="1">
      <c r="A11" s="176" t="s">
        <v>92</v>
      </c>
      <c r="B11" s="191">
        <v>355</v>
      </c>
      <c r="C11" s="192">
        <v>426</v>
      </c>
      <c r="D11" s="184">
        <f t="shared" si="0"/>
        <v>120</v>
      </c>
      <c r="E11" s="183">
        <f t="shared" si="1"/>
        <v>71</v>
      </c>
      <c r="F11" s="191">
        <v>63</v>
      </c>
      <c r="G11" s="191">
        <v>73</v>
      </c>
      <c r="H11" s="184">
        <f t="shared" si="2"/>
        <v>115.87301587301589</v>
      </c>
      <c r="I11" s="183">
        <f t="shared" si="3"/>
        <v>10</v>
      </c>
      <c r="J11" s="191">
        <v>46</v>
      </c>
      <c r="K11" s="191">
        <v>60</v>
      </c>
      <c r="L11" s="184">
        <f t="shared" si="4"/>
        <v>130.43478260869566</v>
      </c>
      <c r="M11" s="183">
        <f t="shared" si="5"/>
        <v>14</v>
      </c>
      <c r="N11" s="193">
        <v>32</v>
      </c>
      <c r="O11" s="191">
        <v>49</v>
      </c>
      <c r="P11" s="185">
        <f>O11/N11*100</f>
        <v>153.125</v>
      </c>
      <c r="Q11" s="186">
        <f t="shared" si="6"/>
        <v>17</v>
      </c>
      <c r="R11" s="191">
        <v>2</v>
      </c>
      <c r="S11" s="193">
        <v>3</v>
      </c>
      <c r="T11" s="185">
        <f t="shared" si="7"/>
        <v>150</v>
      </c>
      <c r="U11" s="183">
        <f t="shared" si="8"/>
        <v>1</v>
      </c>
      <c r="V11" s="186"/>
      <c r="W11" s="186"/>
      <c r="X11" s="185" t="e">
        <f t="shared" si="9"/>
        <v>#DIV/0!</v>
      </c>
      <c r="Y11" s="186">
        <f t="shared" si="10"/>
        <v>0</v>
      </c>
      <c r="Z11" s="191">
        <v>376</v>
      </c>
      <c r="AA11" s="191">
        <v>397</v>
      </c>
      <c r="AB11" s="184">
        <f t="shared" si="11"/>
        <v>105.58510638297874</v>
      </c>
      <c r="AC11" s="183">
        <f t="shared" si="12"/>
        <v>21</v>
      </c>
      <c r="AD11" s="191">
        <v>234</v>
      </c>
      <c r="AE11" s="191">
        <v>278</v>
      </c>
      <c r="AF11" s="184">
        <f t="shared" si="13"/>
        <v>118.80341880341881</v>
      </c>
      <c r="AG11" s="183">
        <f t="shared" si="14"/>
        <v>44</v>
      </c>
      <c r="AH11" s="191">
        <v>56</v>
      </c>
      <c r="AI11" s="192">
        <v>32</v>
      </c>
      <c r="AJ11" s="184">
        <f t="shared" si="15"/>
        <v>57.14285714285714</v>
      </c>
      <c r="AK11" s="183">
        <f t="shared" si="16"/>
        <v>-24</v>
      </c>
      <c r="AL11" s="191">
        <v>0</v>
      </c>
      <c r="AM11" s="191">
        <v>0</v>
      </c>
      <c r="AN11" s="185"/>
      <c r="AO11" s="183">
        <f t="shared" si="18"/>
        <v>0</v>
      </c>
      <c r="AP11" s="187">
        <f t="shared" si="19"/>
        <v>-2495</v>
      </c>
      <c r="AQ11" s="181">
        <f t="shared" si="20"/>
        <v>-2101</v>
      </c>
      <c r="AR11" s="181">
        <v>2528</v>
      </c>
      <c r="AS11" s="188">
        <v>2144</v>
      </c>
      <c r="AT11" s="194">
        <v>39</v>
      </c>
      <c r="AU11" s="194">
        <v>39</v>
      </c>
      <c r="AV11" s="190">
        <f t="shared" si="33"/>
        <v>100</v>
      </c>
      <c r="AW11" s="189">
        <f t="shared" si="21"/>
        <v>0</v>
      </c>
      <c r="AX11" s="195">
        <v>79</v>
      </c>
      <c r="AY11" s="191">
        <v>89</v>
      </c>
      <c r="AZ11" s="185">
        <f t="shared" si="22"/>
        <v>112.7</v>
      </c>
      <c r="BA11" s="183">
        <f t="shared" si="23"/>
        <v>10</v>
      </c>
      <c r="BB11" s="191">
        <v>322</v>
      </c>
      <c r="BC11" s="191">
        <v>383</v>
      </c>
      <c r="BD11" s="185">
        <f t="shared" si="24"/>
        <v>118.944099378882</v>
      </c>
      <c r="BE11" s="183">
        <f t="shared" si="25"/>
        <v>61</v>
      </c>
      <c r="BF11" s="191">
        <v>276</v>
      </c>
      <c r="BG11" s="191">
        <v>334</v>
      </c>
      <c r="BH11" s="185">
        <f t="shared" si="26"/>
        <v>121.01449275362319</v>
      </c>
      <c r="BI11" s="183">
        <f t="shared" si="27"/>
        <v>58</v>
      </c>
      <c r="BJ11" s="196">
        <v>2084</v>
      </c>
      <c r="BK11" s="191">
        <v>2533.534743202417</v>
      </c>
      <c r="BL11" s="183">
        <f t="shared" si="28"/>
        <v>449.53474320241685</v>
      </c>
      <c r="BM11" s="191">
        <v>26</v>
      </c>
      <c r="BN11" s="191">
        <v>30</v>
      </c>
      <c r="BO11" s="185">
        <f t="shared" si="29"/>
        <v>115.4</v>
      </c>
      <c r="BP11" s="183">
        <f t="shared" si="30"/>
        <v>4</v>
      </c>
      <c r="BQ11" s="217">
        <v>38</v>
      </c>
      <c r="BR11" s="217">
        <v>0</v>
      </c>
      <c r="BS11" s="185">
        <f t="shared" si="31"/>
        <v>0</v>
      </c>
      <c r="BT11" s="183">
        <f t="shared" si="32"/>
        <v>-38</v>
      </c>
      <c r="BU11" s="222">
        <v>3634.02</v>
      </c>
      <c r="BV11" s="219">
        <v>4031.85</v>
      </c>
      <c r="BW11" s="207">
        <f t="shared" si="34"/>
        <v>110.9</v>
      </c>
      <c r="BX11" s="206">
        <f t="shared" si="35"/>
        <v>397.8299999999999</v>
      </c>
      <c r="BY11" s="216"/>
    </row>
    <row r="12" spans="1:77" ht="21.75" customHeight="1">
      <c r="A12" s="176" t="s">
        <v>93</v>
      </c>
      <c r="B12" s="191">
        <v>325</v>
      </c>
      <c r="C12" s="192">
        <v>365</v>
      </c>
      <c r="D12" s="184">
        <f t="shared" si="0"/>
        <v>112.3076923076923</v>
      </c>
      <c r="E12" s="183">
        <f t="shared" si="1"/>
        <v>40</v>
      </c>
      <c r="F12" s="191">
        <v>53</v>
      </c>
      <c r="G12" s="191">
        <v>55</v>
      </c>
      <c r="H12" s="184">
        <f t="shared" si="2"/>
        <v>103.77358490566037</v>
      </c>
      <c r="I12" s="183">
        <f t="shared" si="3"/>
        <v>2</v>
      </c>
      <c r="J12" s="191">
        <v>26</v>
      </c>
      <c r="K12" s="191">
        <v>21</v>
      </c>
      <c r="L12" s="184">
        <f t="shared" si="4"/>
        <v>80.76923076923077</v>
      </c>
      <c r="M12" s="183">
        <f t="shared" si="5"/>
        <v>-5</v>
      </c>
      <c r="N12" s="193">
        <v>17</v>
      </c>
      <c r="O12" s="191">
        <v>10</v>
      </c>
      <c r="P12" s="185">
        <f aca="true" t="shared" si="36" ref="P12:P30">O12/N12*100</f>
        <v>58.82352941176471</v>
      </c>
      <c r="Q12" s="186">
        <f t="shared" si="6"/>
        <v>-7</v>
      </c>
      <c r="R12" s="191">
        <v>1</v>
      </c>
      <c r="S12" s="193">
        <v>4</v>
      </c>
      <c r="T12" s="185">
        <f t="shared" si="7"/>
        <v>400</v>
      </c>
      <c r="U12" s="183">
        <f t="shared" si="8"/>
        <v>3</v>
      </c>
      <c r="V12" s="186"/>
      <c r="W12" s="186"/>
      <c r="X12" s="185" t="e">
        <f t="shared" si="9"/>
        <v>#DIV/0!</v>
      </c>
      <c r="Y12" s="186">
        <f t="shared" si="10"/>
        <v>0</v>
      </c>
      <c r="Z12" s="191">
        <v>330</v>
      </c>
      <c r="AA12" s="191">
        <v>384</v>
      </c>
      <c r="AB12" s="184">
        <f t="shared" si="11"/>
        <v>116.36363636363636</v>
      </c>
      <c r="AC12" s="183">
        <f t="shared" si="12"/>
        <v>54</v>
      </c>
      <c r="AD12" s="191">
        <v>284</v>
      </c>
      <c r="AE12" s="191">
        <v>316</v>
      </c>
      <c r="AF12" s="184">
        <f t="shared" si="13"/>
        <v>111.26760563380283</v>
      </c>
      <c r="AG12" s="183">
        <f t="shared" si="14"/>
        <v>32</v>
      </c>
      <c r="AH12" s="191">
        <v>39</v>
      </c>
      <c r="AI12" s="192">
        <v>20</v>
      </c>
      <c r="AJ12" s="184">
        <f t="shared" si="15"/>
        <v>51.28205128205128</v>
      </c>
      <c r="AK12" s="183">
        <f t="shared" si="16"/>
        <v>-19</v>
      </c>
      <c r="AL12" s="191">
        <v>1</v>
      </c>
      <c r="AM12" s="191">
        <v>0</v>
      </c>
      <c r="AN12" s="185">
        <f t="shared" si="17"/>
        <v>0</v>
      </c>
      <c r="AO12" s="183">
        <f t="shared" si="18"/>
        <v>-1</v>
      </c>
      <c r="AP12" s="187">
        <f t="shared" si="19"/>
        <v>-10634</v>
      </c>
      <c r="AQ12" s="181">
        <f t="shared" si="20"/>
        <v>-11421</v>
      </c>
      <c r="AR12" s="181">
        <v>10657</v>
      </c>
      <c r="AS12" s="188">
        <v>11455</v>
      </c>
      <c r="AT12" s="194">
        <v>30</v>
      </c>
      <c r="AU12" s="194">
        <v>26</v>
      </c>
      <c r="AV12" s="190">
        <f t="shared" si="33"/>
        <v>86.7</v>
      </c>
      <c r="AW12" s="189">
        <f t="shared" si="21"/>
        <v>-4</v>
      </c>
      <c r="AX12" s="195">
        <v>62</v>
      </c>
      <c r="AY12" s="191">
        <v>45</v>
      </c>
      <c r="AZ12" s="185">
        <f t="shared" si="22"/>
        <v>72.6</v>
      </c>
      <c r="BA12" s="183">
        <f t="shared" si="23"/>
        <v>-17</v>
      </c>
      <c r="BB12" s="191">
        <v>302</v>
      </c>
      <c r="BC12" s="191">
        <v>331</v>
      </c>
      <c r="BD12" s="185">
        <f t="shared" si="24"/>
        <v>109.60264900662251</v>
      </c>
      <c r="BE12" s="183">
        <f t="shared" si="25"/>
        <v>29</v>
      </c>
      <c r="BF12" s="191">
        <v>245</v>
      </c>
      <c r="BG12" s="191">
        <v>267</v>
      </c>
      <c r="BH12" s="185">
        <f t="shared" si="26"/>
        <v>108.97959183673468</v>
      </c>
      <c r="BI12" s="183">
        <f t="shared" si="27"/>
        <v>22</v>
      </c>
      <c r="BJ12" s="196">
        <v>2513</v>
      </c>
      <c r="BK12" s="191">
        <v>3372.4907063197024</v>
      </c>
      <c r="BL12" s="183">
        <f t="shared" si="28"/>
        <v>859.4907063197024</v>
      </c>
      <c r="BM12" s="191">
        <v>25</v>
      </c>
      <c r="BN12" s="191">
        <v>25</v>
      </c>
      <c r="BO12" s="185">
        <f t="shared" si="29"/>
        <v>100</v>
      </c>
      <c r="BP12" s="183">
        <f t="shared" si="30"/>
        <v>0</v>
      </c>
      <c r="BQ12" s="217">
        <v>34</v>
      </c>
      <c r="BR12" s="217">
        <v>6</v>
      </c>
      <c r="BS12" s="185">
        <f t="shared" si="31"/>
        <v>17.6</v>
      </c>
      <c r="BT12" s="183">
        <f t="shared" si="32"/>
        <v>-28</v>
      </c>
      <c r="BU12" s="223">
        <v>4092.04</v>
      </c>
      <c r="BV12" s="219">
        <v>3823.2</v>
      </c>
      <c r="BW12" s="207">
        <f t="shared" si="34"/>
        <v>93.4</v>
      </c>
      <c r="BX12" s="206">
        <f t="shared" si="35"/>
        <v>-268.84000000000015</v>
      </c>
      <c r="BY12" s="216"/>
    </row>
    <row r="13" spans="1:77" ht="21.75" customHeight="1">
      <c r="A13" s="176" t="s">
        <v>94</v>
      </c>
      <c r="B13" s="191">
        <v>609</v>
      </c>
      <c r="C13" s="192">
        <v>686</v>
      </c>
      <c r="D13" s="184">
        <f t="shared" si="0"/>
        <v>112.64367816091954</v>
      </c>
      <c r="E13" s="183">
        <f t="shared" si="1"/>
        <v>77</v>
      </c>
      <c r="F13" s="191">
        <v>55</v>
      </c>
      <c r="G13" s="191">
        <v>94</v>
      </c>
      <c r="H13" s="184">
        <f t="shared" si="2"/>
        <v>170.9090909090909</v>
      </c>
      <c r="I13" s="183">
        <f t="shared" si="3"/>
        <v>39</v>
      </c>
      <c r="J13" s="191">
        <v>30</v>
      </c>
      <c r="K13" s="191">
        <v>23</v>
      </c>
      <c r="L13" s="184">
        <f t="shared" si="4"/>
        <v>76.66666666666667</v>
      </c>
      <c r="M13" s="183">
        <f t="shared" si="5"/>
        <v>-7</v>
      </c>
      <c r="N13" s="193">
        <v>18</v>
      </c>
      <c r="O13" s="191">
        <v>10</v>
      </c>
      <c r="P13" s="185">
        <f t="shared" si="36"/>
        <v>55.55555555555556</v>
      </c>
      <c r="Q13" s="186">
        <f t="shared" si="6"/>
        <v>-8</v>
      </c>
      <c r="R13" s="191">
        <v>2</v>
      </c>
      <c r="S13" s="193">
        <v>4</v>
      </c>
      <c r="T13" s="185">
        <f t="shared" si="7"/>
        <v>200</v>
      </c>
      <c r="U13" s="183">
        <f t="shared" si="8"/>
        <v>2</v>
      </c>
      <c r="V13" s="186"/>
      <c r="W13" s="186"/>
      <c r="X13" s="185" t="e">
        <f t="shared" si="9"/>
        <v>#DIV/0!</v>
      </c>
      <c r="Y13" s="186">
        <f t="shared" si="10"/>
        <v>0</v>
      </c>
      <c r="Z13" s="191">
        <v>663</v>
      </c>
      <c r="AA13" s="191">
        <v>638</v>
      </c>
      <c r="AB13" s="184">
        <f t="shared" si="11"/>
        <v>96.22926093514329</v>
      </c>
      <c r="AC13" s="183">
        <f t="shared" si="12"/>
        <v>-25</v>
      </c>
      <c r="AD13" s="191">
        <v>554</v>
      </c>
      <c r="AE13" s="191">
        <v>547</v>
      </c>
      <c r="AF13" s="184">
        <f t="shared" si="13"/>
        <v>98.73646209386283</v>
      </c>
      <c r="AG13" s="183">
        <f t="shared" si="14"/>
        <v>-7</v>
      </c>
      <c r="AH13" s="191">
        <v>45</v>
      </c>
      <c r="AI13" s="192">
        <v>46</v>
      </c>
      <c r="AJ13" s="184">
        <f t="shared" si="15"/>
        <v>102.22222222222221</v>
      </c>
      <c r="AK13" s="183">
        <f t="shared" si="16"/>
        <v>1</v>
      </c>
      <c r="AL13" s="191">
        <v>0</v>
      </c>
      <c r="AM13" s="191">
        <v>0</v>
      </c>
      <c r="AN13" s="185"/>
      <c r="AO13" s="183">
        <f t="shared" si="18"/>
        <v>0</v>
      </c>
      <c r="AP13" s="187">
        <f t="shared" si="19"/>
        <v>-3804</v>
      </c>
      <c r="AQ13" s="181">
        <f t="shared" si="20"/>
        <v>-4996</v>
      </c>
      <c r="AR13" s="181">
        <v>3851</v>
      </c>
      <c r="AS13" s="188">
        <v>5053</v>
      </c>
      <c r="AT13" s="194">
        <v>41</v>
      </c>
      <c r="AU13" s="194">
        <v>39</v>
      </c>
      <c r="AV13" s="190">
        <f t="shared" si="33"/>
        <v>95.1</v>
      </c>
      <c r="AW13" s="189">
        <f t="shared" si="21"/>
        <v>-2</v>
      </c>
      <c r="AX13" s="195">
        <v>68</v>
      </c>
      <c r="AY13" s="191">
        <v>69</v>
      </c>
      <c r="AZ13" s="185">
        <f t="shared" si="22"/>
        <v>101.5</v>
      </c>
      <c r="BA13" s="183">
        <f t="shared" si="23"/>
        <v>1</v>
      </c>
      <c r="BB13" s="191">
        <v>562</v>
      </c>
      <c r="BC13" s="191">
        <v>629</v>
      </c>
      <c r="BD13" s="185">
        <f t="shared" si="24"/>
        <v>111.92170818505338</v>
      </c>
      <c r="BE13" s="183">
        <f t="shared" si="25"/>
        <v>67</v>
      </c>
      <c r="BF13" s="191">
        <v>374</v>
      </c>
      <c r="BG13" s="191">
        <v>443</v>
      </c>
      <c r="BH13" s="185">
        <f t="shared" si="26"/>
        <v>118.44919786096257</v>
      </c>
      <c r="BI13" s="183">
        <f t="shared" si="27"/>
        <v>69</v>
      </c>
      <c r="BJ13" s="196">
        <v>1926</v>
      </c>
      <c r="BK13" s="191">
        <v>2309.692671394799</v>
      </c>
      <c r="BL13" s="183">
        <f t="shared" si="28"/>
        <v>383.69267139479916</v>
      </c>
      <c r="BM13" s="191">
        <v>33</v>
      </c>
      <c r="BN13" s="191">
        <v>31</v>
      </c>
      <c r="BO13" s="185">
        <f t="shared" si="29"/>
        <v>93.9</v>
      </c>
      <c r="BP13" s="183">
        <f t="shared" si="30"/>
        <v>-2</v>
      </c>
      <c r="BQ13" s="217">
        <v>26</v>
      </c>
      <c r="BR13" s="217">
        <v>1</v>
      </c>
      <c r="BS13" s="185">
        <f t="shared" si="31"/>
        <v>3.8</v>
      </c>
      <c r="BT13" s="183">
        <f t="shared" si="32"/>
        <v>-25</v>
      </c>
      <c r="BU13" s="223">
        <v>3891.58</v>
      </c>
      <c r="BV13" s="219">
        <v>4253.03</v>
      </c>
      <c r="BW13" s="207">
        <f t="shared" si="34"/>
        <v>109.3</v>
      </c>
      <c r="BX13" s="206">
        <f t="shared" si="35"/>
        <v>361.4499999999998</v>
      </c>
      <c r="BY13" s="216"/>
    </row>
    <row r="14" spans="1:79" s="12" customFormat="1" ht="21.75" customHeight="1">
      <c r="A14" s="176" t="s">
        <v>95</v>
      </c>
      <c r="B14" s="191">
        <v>487</v>
      </c>
      <c r="C14" s="192">
        <v>497</v>
      </c>
      <c r="D14" s="184">
        <f t="shared" si="0"/>
        <v>102.05338809034907</v>
      </c>
      <c r="E14" s="183">
        <f t="shared" si="1"/>
        <v>10</v>
      </c>
      <c r="F14" s="191">
        <v>140</v>
      </c>
      <c r="G14" s="191">
        <v>152</v>
      </c>
      <c r="H14" s="184">
        <f t="shared" si="2"/>
        <v>108.57142857142857</v>
      </c>
      <c r="I14" s="183">
        <f t="shared" si="3"/>
        <v>12</v>
      </c>
      <c r="J14" s="191">
        <v>35</v>
      </c>
      <c r="K14" s="191">
        <v>16</v>
      </c>
      <c r="L14" s="184">
        <f t="shared" si="4"/>
        <v>45.714285714285715</v>
      </c>
      <c r="M14" s="183">
        <f t="shared" si="5"/>
        <v>-19</v>
      </c>
      <c r="N14" s="193">
        <v>25</v>
      </c>
      <c r="O14" s="191">
        <v>10</v>
      </c>
      <c r="P14" s="185">
        <f t="shared" si="36"/>
        <v>40</v>
      </c>
      <c r="Q14" s="186">
        <f t="shared" si="6"/>
        <v>-15</v>
      </c>
      <c r="R14" s="191">
        <v>0</v>
      </c>
      <c r="S14" s="193">
        <v>0</v>
      </c>
      <c r="T14" s="185"/>
      <c r="U14" s="183">
        <f t="shared" si="8"/>
        <v>0</v>
      </c>
      <c r="V14" s="186"/>
      <c r="W14" s="186"/>
      <c r="X14" s="185" t="e">
        <f t="shared" si="9"/>
        <v>#DIV/0!</v>
      </c>
      <c r="Y14" s="186">
        <f t="shared" si="10"/>
        <v>0</v>
      </c>
      <c r="Z14" s="191">
        <v>519</v>
      </c>
      <c r="AA14" s="191">
        <v>531</v>
      </c>
      <c r="AB14" s="184">
        <f t="shared" si="11"/>
        <v>102.3121387283237</v>
      </c>
      <c r="AC14" s="183">
        <f t="shared" si="12"/>
        <v>12</v>
      </c>
      <c r="AD14" s="191">
        <v>462</v>
      </c>
      <c r="AE14" s="191">
        <v>461</v>
      </c>
      <c r="AF14" s="184">
        <f t="shared" si="13"/>
        <v>99.78354978354979</v>
      </c>
      <c r="AG14" s="183">
        <f t="shared" si="14"/>
        <v>-1</v>
      </c>
      <c r="AH14" s="191">
        <v>0</v>
      </c>
      <c r="AI14" s="192">
        <v>40</v>
      </c>
      <c r="AJ14" s="184"/>
      <c r="AK14" s="183">
        <f t="shared" si="16"/>
        <v>40</v>
      </c>
      <c r="AL14" s="191">
        <v>2</v>
      </c>
      <c r="AM14" s="191">
        <v>2</v>
      </c>
      <c r="AN14" s="185">
        <f t="shared" si="17"/>
        <v>100</v>
      </c>
      <c r="AO14" s="183">
        <f t="shared" si="18"/>
        <v>0</v>
      </c>
      <c r="AP14" s="187">
        <f t="shared" si="19"/>
        <v>-3777</v>
      </c>
      <c r="AQ14" s="181">
        <f t="shared" si="20"/>
        <v>-3154</v>
      </c>
      <c r="AR14" s="181">
        <v>3802</v>
      </c>
      <c r="AS14" s="188">
        <v>3180</v>
      </c>
      <c r="AT14" s="194">
        <v>35</v>
      </c>
      <c r="AU14" s="194">
        <v>32</v>
      </c>
      <c r="AV14" s="190">
        <f t="shared" si="33"/>
        <v>91.4</v>
      </c>
      <c r="AW14" s="189">
        <f t="shared" si="21"/>
        <v>-3</v>
      </c>
      <c r="AX14" s="195">
        <v>51</v>
      </c>
      <c r="AY14" s="191">
        <v>49</v>
      </c>
      <c r="AZ14" s="185">
        <f t="shared" si="22"/>
        <v>96.1</v>
      </c>
      <c r="BA14" s="183">
        <f t="shared" si="23"/>
        <v>-2</v>
      </c>
      <c r="BB14" s="191">
        <v>462</v>
      </c>
      <c r="BC14" s="191">
        <v>471</v>
      </c>
      <c r="BD14" s="185">
        <f t="shared" si="24"/>
        <v>101.94805194805194</v>
      </c>
      <c r="BE14" s="183">
        <f t="shared" si="25"/>
        <v>9</v>
      </c>
      <c r="BF14" s="191">
        <v>404</v>
      </c>
      <c r="BG14" s="191">
        <v>402</v>
      </c>
      <c r="BH14" s="185">
        <f t="shared" si="26"/>
        <v>99.5049504950495</v>
      </c>
      <c r="BI14" s="183">
        <f t="shared" si="27"/>
        <v>-2</v>
      </c>
      <c r="BJ14" s="196">
        <v>2996</v>
      </c>
      <c r="BK14" s="191">
        <v>2713.8263665594855</v>
      </c>
      <c r="BL14" s="183">
        <f t="shared" si="28"/>
        <v>-282.17363344051455</v>
      </c>
      <c r="BM14" s="191">
        <v>17</v>
      </c>
      <c r="BN14" s="191">
        <v>31</v>
      </c>
      <c r="BO14" s="185">
        <f t="shared" si="29"/>
        <v>182.4</v>
      </c>
      <c r="BP14" s="183">
        <f t="shared" si="30"/>
        <v>14</v>
      </c>
      <c r="BQ14" s="217">
        <v>36</v>
      </c>
      <c r="BR14" s="217">
        <v>31</v>
      </c>
      <c r="BS14" s="185">
        <f t="shared" si="31"/>
        <v>86.1</v>
      </c>
      <c r="BT14" s="183">
        <f t="shared" si="32"/>
        <v>-5</v>
      </c>
      <c r="BU14" s="223">
        <v>3541.92</v>
      </c>
      <c r="BV14" s="219">
        <v>4220.34</v>
      </c>
      <c r="BW14" s="207">
        <f t="shared" si="34"/>
        <v>119.2</v>
      </c>
      <c r="BX14" s="206">
        <f t="shared" si="35"/>
        <v>678.4200000000001</v>
      </c>
      <c r="BY14" s="216"/>
      <c r="BZ14" s="6"/>
      <c r="CA14" s="6"/>
    </row>
    <row r="15" spans="1:79" s="12" customFormat="1" ht="21.75" customHeight="1">
      <c r="A15" s="176" t="s">
        <v>96</v>
      </c>
      <c r="B15" s="191">
        <v>529</v>
      </c>
      <c r="C15" s="192">
        <v>523</v>
      </c>
      <c r="D15" s="184">
        <f t="shared" si="0"/>
        <v>98.86578449905483</v>
      </c>
      <c r="E15" s="183">
        <f t="shared" si="1"/>
        <v>-6</v>
      </c>
      <c r="F15" s="191">
        <v>91</v>
      </c>
      <c r="G15" s="191">
        <v>58</v>
      </c>
      <c r="H15" s="184">
        <f t="shared" si="2"/>
        <v>63.73626373626373</v>
      </c>
      <c r="I15" s="183">
        <f t="shared" si="3"/>
        <v>-33</v>
      </c>
      <c r="J15" s="191">
        <v>89</v>
      </c>
      <c r="K15" s="191">
        <v>69</v>
      </c>
      <c r="L15" s="184">
        <f t="shared" si="4"/>
        <v>77.52808988764045</v>
      </c>
      <c r="M15" s="183">
        <f t="shared" si="5"/>
        <v>-20</v>
      </c>
      <c r="N15" s="193">
        <v>68</v>
      </c>
      <c r="O15" s="191">
        <v>54</v>
      </c>
      <c r="P15" s="185">
        <f t="shared" si="36"/>
        <v>79.41176470588235</v>
      </c>
      <c r="Q15" s="186">
        <f t="shared" si="6"/>
        <v>-14</v>
      </c>
      <c r="R15" s="191">
        <v>4</v>
      </c>
      <c r="S15" s="193">
        <v>3</v>
      </c>
      <c r="T15" s="185">
        <f t="shared" si="7"/>
        <v>75</v>
      </c>
      <c r="U15" s="183">
        <f t="shared" si="8"/>
        <v>-1</v>
      </c>
      <c r="V15" s="186"/>
      <c r="W15" s="186"/>
      <c r="X15" s="185" t="e">
        <f t="shared" si="9"/>
        <v>#DIV/0!</v>
      </c>
      <c r="Y15" s="186">
        <f t="shared" si="10"/>
        <v>0</v>
      </c>
      <c r="Z15" s="191">
        <v>743</v>
      </c>
      <c r="AA15" s="191">
        <v>634</v>
      </c>
      <c r="AB15" s="184">
        <f t="shared" si="11"/>
        <v>85.32974427994617</v>
      </c>
      <c r="AC15" s="183">
        <f t="shared" si="12"/>
        <v>-109</v>
      </c>
      <c r="AD15" s="191">
        <v>510</v>
      </c>
      <c r="AE15" s="191">
        <v>495</v>
      </c>
      <c r="AF15" s="184">
        <f t="shared" si="13"/>
        <v>97.05882352941177</v>
      </c>
      <c r="AG15" s="183">
        <f t="shared" si="14"/>
        <v>-15</v>
      </c>
      <c r="AH15" s="191">
        <v>89</v>
      </c>
      <c r="AI15" s="192">
        <v>1</v>
      </c>
      <c r="AJ15" s="184">
        <f t="shared" si="15"/>
        <v>1.1235955056179776</v>
      </c>
      <c r="AK15" s="183">
        <f t="shared" si="16"/>
        <v>-88</v>
      </c>
      <c r="AL15" s="191">
        <v>0</v>
      </c>
      <c r="AM15" s="191">
        <v>0</v>
      </c>
      <c r="AN15" s="185"/>
      <c r="AO15" s="183">
        <f t="shared" si="18"/>
        <v>0</v>
      </c>
      <c r="AP15" s="187">
        <f t="shared" si="19"/>
        <v>-1579</v>
      </c>
      <c r="AQ15" s="181">
        <f t="shared" si="20"/>
        <v>-1389</v>
      </c>
      <c r="AR15" s="181">
        <v>1639</v>
      </c>
      <c r="AS15" s="188">
        <v>1439</v>
      </c>
      <c r="AT15" s="194">
        <v>50</v>
      </c>
      <c r="AU15" s="194">
        <v>49</v>
      </c>
      <c r="AV15" s="190">
        <f t="shared" si="33"/>
        <v>98</v>
      </c>
      <c r="AW15" s="189">
        <f t="shared" si="21"/>
        <v>-1</v>
      </c>
      <c r="AX15" s="195">
        <v>109</v>
      </c>
      <c r="AY15" s="191">
        <v>96</v>
      </c>
      <c r="AZ15" s="185">
        <f t="shared" si="22"/>
        <v>88.1</v>
      </c>
      <c r="BA15" s="183">
        <f t="shared" si="23"/>
        <v>-13</v>
      </c>
      <c r="BB15" s="191">
        <v>469</v>
      </c>
      <c r="BC15" s="191">
        <v>473</v>
      </c>
      <c r="BD15" s="185">
        <f t="shared" si="24"/>
        <v>100.85287846481876</v>
      </c>
      <c r="BE15" s="183">
        <f t="shared" si="25"/>
        <v>4</v>
      </c>
      <c r="BF15" s="191">
        <v>368</v>
      </c>
      <c r="BG15" s="191">
        <v>406</v>
      </c>
      <c r="BH15" s="185">
        <f t="shared" si="26"/>
        <v>110.32608695652173</v>
      </c>
      <c r="BI15" s="183">
        <f t="shared" si="27"/>
        <v>38</v>
      </c>
      <c r="BJ15" s="196">
        <v>2599</v>
      </c>
      <c r="BK15" s="191">
        <v>2972.9166666666665</v>
      </c>
      <c r="BL15" s="183">
        <f t="shared" si="28"/>
        <v>373.9166666666665</v>
      </c>
      <c r="BM15" s="191">
        <v>23</v>
      </c>
      <c r="BN15" s="191">
        <v>27</v>
      </c>
      <c r="BO15" s="185">
        <f t="shared" si="29"/>
        <v>117.4</v>
      </c>
      <c r="BP15" s="183">
        <f t="shared" si="30"/>
        <v>4</v>
      </c>
      <c r="BQ15" s="217">
        <v>34</v>
      </c>
      <c r="BR15" s="217">
        <v>15</v>
      </c>
      <c r="BS15" s="185">
        <f t="shared" si="31"/>
        <v>44.1</v>
      </c>
      <c r="BT15" s="183">
        <f t="shared" si="32"/>
        <v>-19</v>
      </c>
      <c r="BU15" s="223">
        <v>4152.19</v>
      </c>
      <c r="BV15" s="219">
        <v>4395.06</v>
      </c>
      <c r="BW15" s="207">
        <f t="shared" si="34"/>
        <v>105.8</v>
      </c>
      <c r="BX15" s="206">
        <f t="shared" si="35"/>
        <v>242.8700000000008</v>
      </c>
      <c r="BY15" s="216"/>
      <c r="BZ15" s="6"/>
      <c r="CA15" s="6"/>
    </row>
    <row r="16" spans="1:79" s="12" customFormat="1" ht="21.75" customHeight="1">
      <c r="A16" s="176" t="s">
        <v>97</v>
      </c>
      <c r="B16" s="191">
        <v>207</v>
      </c>
      <c r="C16" s="192">
        <v>200</v>
      </c>
      <c r="D16" s="184">
        <f t="shared" si="0"/>
        <v>96.61835748792271</v>
      </c>
      <c r="E16" s="183">
        <f t="shared" si="1"/>
        <v>-7</v>
      </c>
      <c r="F16" s="191">
        <v>32</v>
      </c>
      <c r="G16" s="191">
        <v>27</v>
      </c>
      <c r="H16" s="184">
        <f t="shared" si="2"/>
        <v>84.375</v>
      </c>
      <c r="I16" s="183">
        <f t="shared" si="3"/>
        <v>-5</v>
      </c>
      <c r="J16" s="191">
        <v>4</v>
      </c>
      <c r="K16" s="191">
        <v>10</v>
      </c>
      <c r="L16" s="184">
        <f t="shared" si="4"/>
        <v>250</v>
      </c>
      <c r="M16" s="183">
        <f t="shared" si="5"/>
        <v>6</v>
      </c>
      <c r="N16" s="193">
        <v>3</v>
      </c>
      <c r="O16" s="191">
        <v>5</v>
      </c>
      <c r="P16" s="185">
        <f t="shared" si="36"/>
        <v>166.66666666666669</v>
      </c>
      <c r="Q16" s="186">
        <f t="shared" si="6"/>
        <v>2</v>
      </c>
      <c r="R16" s="191">
        <v>1</v>
      </c>
      <c r="S16" s="193">
        <v>1</v>
      </c>
      <c r="T16" s="185">
        <f t="shared" si="7"/>
        <v>100</v>
      </c>
      <c r="U16" s="183">
        <f t="shared" si="8"/>
        <v>0</v>
      </c>
      <c r="V16" s="186"/>
      <c r="W16" s="186"/>
      <c r="X16" s="185" t="e">
        <f t="shared" si="9"/>
        <v>#DIV/0!</v>
      </c>
      <c r="Y16" s="186">
        <f t="shared" si="10"/>
        <v>0</v>
      </c>
      <c r="Z16" s="191">
        <v>245</v>
      </c>
      <c r="AA16" s="191">
        <v>171</v>
      </c>
      <c r="AB16" s="184">
        <f t="shared" si="11"/>
        <v>69.79591836734694</v>
      </c>
      <c r="AC16" s="183">
        <f t="shared" si="12"/>
        <v>-74</v>
      </c>
      <c r="AD16" s="191">
        <v>173</v>
      </c>
      <c r="AE16" s="191">
        <v>107</v>
      </c>
      <c r="AF16" s="184">
        <f t="shared" si="13"/>
        <v>61.849710982658955</v>
      </c>
      <c r="AG16" s="183">
        <f t="shared" si="14"/>
        <v>-66</v>
      </c>
      <c r="AH16" s="191">
        <v>30</v>
      </c>
      <c r="AI16" s="192">
        <v>39</v>
      </c>
      <c r="AJ16" s="184">
        <f t="shared" si="15"/>
        <v>130</v>
      </c>
      <c r="AK16" s="183">
        <f t="shared" si="16"/>
        <v>9</v>
      </c>
      <c r="AL16" s="191">
        <v>6</v>
      </c>
      <c r="AM16" s="191">
        <v>3</v>
      </c>
      <c r="AN16" s="185">
        <f t="shared" si="17"/>
        <v>50</v>
      </c>
      <c r="AO16" s="183">
        <f t="shared" si="18"/>
        <v>-3</v>
      </c>
      <c r="AP16" s="187">
        <f t="shared" si="19"/>
        <v>-6833</v>
      </c>
      <c r="AQ16" s="181">
        <f t="shared" si="20"/>
        <v>-6727</v>
      </c>
      <c r="AR16" s="181">
        <v>6848</v>
      </c>
      <c r="AS16" s="188">
        <v>6742</v>
      </c>
      <c r="AT16" s="194">
        <v>16</v>
      </c>
      <c r="AU16" s="194">
        <v>14</v>
      </c>
      <c r="AV16" s="190">
        <f t="shared" si="33"/>
        <v>87.5</v>
      </c>
      <c r="AW16" s="189">
        <f t="shared" si="21"/>
        <v>-2</v>
      </c>
      <c r="AX16" s="195">
        <v>22</v>
      </c>
      <c r="AY16" s="191">
        <v>25</v>
      </c>
      <c r="AZ16" s="185">
        <f t="shared" si="22"/>
        <v>113.6</v>
      </c>
      <c r="BA16" s="183">
        <f t="shared" si="23"/>
        <v>3</v>
      </c>
      <c r="BB16" s="191">
        <v>192</v>
      </c>
      <c r="BC16" s="191">
        <v>185</v>
      </c>
      <c r="BD16" s="185">
        <f t="shared" si="24"/>
        <v>96.35416666666666</v>
      </c>
      <c r="BE16" s="183">
        <f t="shared" si="25"/>
        <v>-7</v>
      </c>
      <c r="BF16" s="191">
        <v>160</v>
      </c>
      <c r="BG16" s="191">
        <v>154</v>
      </c>
      <c r="BH16" s="185">
        <f t="shared" si="26"/>
        <v>96.25</v>
      </c>
      <c r="BI16" s="183">
        <f t="shared" si="27"/>
        <v>-6</v>
      </c>
      <c r="BJ16" s="196">
        <v>2015</v>
      </c>
      <c r="BK16" s="191">
        <v>2300.6849315068494</v>
      </c>
      <c r="BL16" s="183">
        <f t="shared" si="28"/>
        <v>285.68493150684935</v>
      </c>
      <c r="BM16" s="191">
        <v>7</v>
      </c>
      <c r="BN16" s="191">
        <v>15</v>
      </c>
      <c r="BO16" s="185">
        <f t="shared" si="29"/>
        <v>214.3</v>
      </c>
      <c r="BP16" s="183">
        <f t="shared" si="30"/>
        <v>8</v>
      </c>
      <c r="BQ16" s="217">
        <v>5</v>
      </c>
      <c r="BR16" s="217">
        <v>10</v>
      </c>
      <c r="BS16" s="185">
        <f t="shared" si="31"/>
        <v>200</v>
      </c>
      <c r="BT16" s="183">
        <f t="shared" si="32"/>
        <v>5</v>
      </c>
      <c r="BU16" s="223">
        <v>3793.43</v>
      </c>
      <c r="BV16" s="219">
        <v>4180</v>
      </c>
      <c r="BW16" s="207">
        <f t="shared" si="34"/>
        <v>110.2</v>
      </c>
      <c r="BX16" s="206">
        <f t="shared" si="35"/>
        <v>386.57000000000016</v>
      </c>
      <c r="BY16" s="216"/>
      <c r="BZ16" s="6"/>
      <c r="CA16" s="6"/>
    </row>
    <row r="17" spans="1:79" s="12" customFormat="1" ht="21.75" customHeight="1">
      <c r="A17" s="176" t="s">
        <v>98</v>
      </c>
      <c r="B17" s="191">
        <v>433</v>
      </c>
      <c r="C17" s="192">
        <v>431</v>
      </c>
      <c r="D17" s="184">
        <f t="shared" si="0"/>
        <v>99.53810623556582</v>
      </c>
      <c r="E17" s="183">
        <f t="shared" si="1"/>
        <v>-2</v>
      </c>
      <c r="F17" s="191">
        <v>65</v>
      </c>
      <c r="G17" s="191">
        <v>73</v>
      </c>
      <c r="H17" s="184">
        <f t="shared" si="2"/>
        <v>112.3076923076923</v>
      </c>
      <c r="I17" s="183">
        <f t="shared" si="3"/>
        <v>8</v>
      </c>
      <c r="J17" s="191">
        <v>88</v>
      </c>
      <c r="K17" s="191">
        <v>96</v>
      </c>
      <c r="L17" s="184">
        <f t="shared" si="4"/>
        <v>109.09090909090908</v>
      </c>
      <c r="M17" s="183">
        <f t="shared" si="5"/>
        <v>8</v>
      </c>
      <c r="N17" s="193">
        <v>71</v>
      </c>
      <c r="O17" s="191">
        <v>79</v>
      </c>
      <c r="P17" s="185">
        <f t="shared" si="36"/>
        <v>111.26760563380283</v>
      </c>
      <c r="Q17" s="186">
        <f t="shared" si="6"/>
        <v>8</v>
      </c>
      <c r="R17" s="191">
        <v>0</v>
      </c>
      <c r="S17" s="193">
        <v>1</v>
      </c>
      <c r="T17" s="185"/>
      <c r="U17" s="183">
        <f t="shared" si="8"/>
        <v>1</v>
      </c>
      <c r="V17" s="186"/>
      <c r="W17" s="186"/>
      <c r="X17" s="185" t="e">
        <f t="shared" si="9"/>
        <v>#DIV/0!</v>
      </c>
      <c r="Y17" s="186">
        <f t="shared" si="10"/>
        <v>0</v>
      </c>
      <c r="Z17" s="191">
        <v>632</v>
      </c>
      <c r="AA17" s="191">
        <v>674</v>
      </c>
      <c r="AB17" s="184">
        <f t="shared" si="11"/>
        <v>106.64556962025316</v>
      </c>
      <c r="AC17" s="183">
        <f t="shared" si="12"/>
        <v>42</v>
      </c>
      <c r="AD17" s="191">
        <v>399</v>
      </c>
      <c r="AE17" s="191">
        <v>394</v>
      </c>
      <c r="AF17" s="184">
        <f t="shared" si="13"/>
        <v>98.74686716791979</v>
      </c>
      <c r="AG17" s="183">
        <f t="shared" si="14"/>
        <v>-5</v>
      </c>
      <c r="AH17" s="191">
        <v>99</v>
      </c>
      <c r="AI17" s="192">
        <v>142</v>
      </c>
      <c r="AJ17" s="184">
        <f t="shared" si="15"/>
        <v>143.43434343434342</v>
      </c>
      <c r="AK17" s="183">
        <f t="shared" si="16"/>
        <v>43</v>
      </c>
      <c r="AL17" s="191">
        <v>3</v>
      </c>
      <c r="AM17" s="191">
        <v>3</v>
      </c>
      <c r="AN17" s="185">
        <f t="shared" si="17"/>
        <v>100</v>
      </c>
      <c r="AO17" s="183">
        <f t="shared" si="18"/>
        <v>0</v>
      </c>
      <c r="AP17" s="187">
        <f t="shared" si="19"/>
        <v>-2520</v>
      </c>
      <c r="AQ17" s="181">
        <f t="shared" si="20"/>
        <v>-2218</v>
      </c>
      <c r="AR17" s="181">
        <v>2558</v>
      </c>
      <c r="AS17" s="188">
        <v>2252</v>
      </c>
      <c r="AT17" s="194">
        <v>26</v>
      </c>
      <c r="AU17" s="194">
        <v>20</v>
      </c>
      <c r="AV17" s="190">
        <f t="shared" si="33"/>
        <v>76.9</v>
      </c>
      <c r="AW17" s="189">
        <f t="shared" si="21"/>
        <v>-6</v>
      </c>
      <c r="AX17" s="195">
        <v>105</v>
      </c>
      <c r="AY17" s="191">
        <v>113</v>
      </c>
      <c r="AZ17" s="185">
        <f t="shared" si="22"/>
        <v>107.6</v>
      </c>
      <c r="BA17" s="183">
        <f t="shared" si="23"/>
        <v>8</v>
      </c>
      <c r="BB17" s="191">
        <v>395</v>
      </c>
      <c r="BC17" s="191">
        <v>397</v>
      </c>
      <c r="BD17" s="185">
        <f t="shared" si="24"/>
        <v>100.50632911392405</v>
      </c>
      <c r="BE17" s="183">
        <f t="shared" si="25"/>
        <v>2</v>
      </c>
      <c r="BF17" s="191">
        <v>284</v>
      </c>
      <c r="BG17" s="191">
        <v>315</v>
      </c>
      <c r="BH17" s="185">
        <f t="shared" si="26"/>
        <v>110.91549295774648</v>
      </c>
      <c r="BI17" s="183">
        <f t="shared" si="27"/>
        <v>31</v>
      </c>
      <c r="BJ17" s="196">
        <v>1935</v>
      </c>
      <c r="BK17" s="191">
        <v>3030.232558139535</v>
      </c>
      <c r="BL17" s="183">
        <f t="shared" si="28"/>
        <v>1095.2325581395348</v>
      </c>
      <c r="BM17" s="191">
        <v>16</v>
      </c>
      <c r="BN17" s="191">
        <v>13</v>
      </c>
      <c r="BO17" s="185">
        <f t="shared" si="29"/>
        <v>81.3</v>
      </c>
      <c r="BP17" s="183">
        <f t="shared" si="30"/>
        <v>-3</v>
      </c>
      <c r="BQ17" s="217">
        <v>34</v>
      </c>
      <c r="BR17" s="217">
        <v>10</v>
      </c>
      <c r="BS17" s="185">
        <f t="shared" si="31"/>
        <v>29.4</v>
      </c>
      <c r="BT17" s="183">
        <f t="shared" si="32"/>
        <v>-24</v>
      </c>
      <c r="BU17" s="223">
        <v>3861.79</v>
      </c>
      <c r="BV17" s="219">
        <v>5023.31</v>
      </c>
      <c r="BW17" s="207">
        <f t="shared" si="34"/>
        <v>130.1</v>
      </c>
      <c r="BX17" s="206">
        <f t="shared" si="35"/>
        <v>1161.5200000000004</v>
      </c>
      <c r="BY17" s="216"/>
      <c r="BZ17" s="6"/>
      <c r="CA17" s="6"/>
    </row>
    <row r="18" spans="1:79" s="12" customFormat="1" ht="21.75" customHeight="1">
      <c r="A18" s="176" t="s">
        <v>99</v>
      </c>
      <c r="B18" s="191">
        <v>375</v>
      </c>
      <c r="C18" s="192">
        <v>394</v>
      </c>
      <c r="D18" s="184">
        <f t="shared" si="0"/>
        <v>105.06666666666666</v>
      </c>
      <c r="E18" s="183">
        <f t="shared" si="1"/>
        <v>19</v>
      </c>
      <c r="F18" s="191">
        <v>62</v>
      </c>
      <c r="G18" s="191">
        <v>60</v>
      </c>
      <c r="H18" s="184">
        <f t="shared" si="2"/>
        <v>96.7741935483871</v>
      </c>
      <c r="I18" s="183">
        <f t="shared" si="3"/>
        <v>-2</v>
      </c>
      <c r="J18" s="191">
        <v>36</v>
      </c>
      <c r="K18" s="191">
        <v>38</v>
      </c>
      <c r="L18" s="184">
        <f t="shared" si="4"/>
        <v>105.55555555555556</v>
      </c>
      <c r="M18" s="183">
        <f t="shared" si="5"/>
        <v>2</v>
      </c>
      <c r="N18" s="193">
        <v>13</v>
      </c>
      <c r="O18" s="191">
        <v>23</v>
      </c>
      <c r="P18" s="185">
        <f t="shared" si="36"/>
        <v>176.9230769230769</v>
      </c>
      <c r="Q18" s="186">
        <f t="shared" si="6"/>
        <v>10</v>
      </c>
      <c r="R18" s="191">
        <v>4</v>
      </c>
      <c r="S18" s="193">
        <v>2</v>
      </c>
      <c r="T18" s="185">
        <f t="shared" si="7"/>
        <v>50</v>
      </c>
      <c r="U18" s="183">
        <f t="shared" si="8"/>
        <v>-2</v>
      </c>
      <c r="V18" s="186"/>
      <c r="W18" s="186"/>
      <c r="X18" s="185" t="e">
        <f t="shared" si="9"/>
        <v>#DIV/0!</v>
      </c>
      <c r="Y18" s="186">
        <f t="shared" si="10"/>
        <v>0</v>
      </c>
      <c r="Z18" s="191">
        <v>485</v>
      </c>
      <c r="AA18" s="191">
        <v>615</v>
      </c>
      <c r="AB18" s="184">
        <f t="shared" si="11"/>
        <v>126.8041237113402</v>
      </c>
      <c r="AC18" s="183">
        <f t="shared" si="12"/>
        <v>130</v>
      </c>
      <c r="AD18" s="191">
        <v>372</v>
      </c>
      <c r="AE18" s="191">
        <v>385</v>
      </c>
      <c r="AF18" s="184">
        <f t="shared" si="13"/>
        <v>103.49462365591397</v>
      </c>
      <c r="AG18" s="183">
        <f t="shared" si="14"/>
        <v>13</v>
      </c>
      <c r="AH18" s="191">
        <v>49</v>
      </c>
      <c r="AI18" s="192">
        <v>77</v>
      </c>
      <c r="AJ18" s="184">
        <f t="shared" si="15"/>
        <v>157.14285714285714</v>
      </c>
      <c r="AK18" s="183">
        <f t="shared" si="16"/>
        <v>28</v>
      </c>
      <c r="AL18" s="191">
        <v>5</v>
      </c>
      <c r="AM18" s="191">
        <v>5</v>
      </c>
      <c r="AN18" s="185">
        <f t="shared" si="17"/>
        <v>100</v>
      </c>
      <c r="AO18" s="183">
        <f t="shared" si="18"/>
        <v>0</v>
      </c>
      <c r="AP18" s="187">
        <f t="shared" si="19"/>
        <v>-3359</v>
      </c>
      <c r="AQ18" s="181">
        <f t="shared" si="20"/>
        <v>-3435</v>
      </c>
      <c r="AR18" s="181">
        <v>3396</v>
      </c>
      <c r="AS18" s="188">
        <v>3463</v>
      </c>
      <c r="AT18" s="194">
        <v>27</v>
      </c>
      <c r="AU18" s="194">
        <v>21</v>
      </c>
      <c r="AV18" s="190">
        <f t="shared" si="33"/>
        <v>77.8</v>
      </c>
      <c r="AW18" s="189">
        <f t="shared" si="21"/>
        <v>-6</v>
      </c>
      <c r="AX18" s="195">
        <v>55</v>
      </c>
      <c r="AY18" s="191">
        <v>59</v>
      </c>
      <c r="AZ18" s="185">
        <f t="shared" si="22"/>
        <v>107.3</v>
      </c>
      <c r="BA18" s="183">
        <f t="shared" si="23"/>
        <v>4</v>
      </c>
      <c r="BB18" s="191">
        <v>338</v>
      </c>
      <c r="BC18" s="191">
        <v>366</v>
      </c>
      <c r="BD18" s="185">
        <f t="shared" si="24"/>
        <v>108.28402366863905</v>
      </c>
      <c r="BE18" s="183">
        <f t="shared" si="25"/>
        <v>28</v>
      </c>
      <c r="BF18" s="191">
        <v>296</v>
      </c>
      <c r="BG18" s="191">
        <v>335</v>
      </c>
      <c r="BH18" s="185">
        <f t="shared" si="26"/>
        <v>113.17567567567568</v>
      </c>
      <c r="BI18" s="183">
        <f t="shared" si="27"/>
        <v>39</v>
      </c>
      <c r="BJ18" s="196">
        <v>1996</v>
      </c>
      <c r="BK18" s="191">
        <v>2533.4302325581393</v>
      </c>
      <c r="BL18" s="183">
        <f t="shared" si="28"/>
        <v>537.4302325581393</v>
      </c>
      <c r="BM18" s="191">
        <v>22</v>
      </c>
      <c r="BN18" s="191">
        <v>19</v>
      </c>
      <c r="BO18" s="185">
        <f t="shared" si="29"/>
        <v>86.4</v>
      </c>
      <c r="BP18" s="183">
        <f t="shared" si="30"/>
        <v>-3</v>
      </c>
      <c r="BQ18" s="217">
        <v>33</v>
      </c>
      <c r="BR18" s="217">
        <v>18</v>
      </c>
      <c r="BS18" s="185">
        <f t="shared" si="31"/>
        <v>54.5</v>
      </c>
      <c r="BT18" s="183">
        <f t="shared" si="32"/>
        <v>-15</v>
      </c>
      <c r="BU18" s="223">
        <v>3993.36</v>
      </c>
      <c r="BV18" s="219">
        <v>4337.26</v>
      </c>
      <c r="BW18" s="207">
        <f t="shared" si="34"/>
        <v>108.6</v>
      </c>
      <c r="BX18" s="206">
        <f t="shared" si="35"/>
        <v>343.9000000000001</v>
      </c>
      <c r="BY18" s="216"/>
      <c r="BZ18" s="6"/>
      <c r="CA18" s="6"/>
    </row>
    <row r="19" spans="1:79" s="12" customFormat="1" ht="21.75" customHeight="1">
      <c r="A19" s="176" t="s">
        <v>100</v>
      </c>
      <c r="B19" s="191">
        <v>487</v>
      </c>
      <c r="C19" s="192">
        <v>510</v>
      </c>
      <c r="D19" s="184">
        <f t="shared" si="0"/>
        <v>104.72279260780289</v>
      </c>
      <c r="E19" s="183">
        <f t="shared" si="1"/>
        <v>23</v>
      </c>
      <c r="F19" s="191">
        <v>129</v>
      </c>
      <c r="G19" s="191">
        <v>76</v>
      </c>
      <c r="H19" s="184">
        <f t="shared" si="2"/>
        <v>58.91472868217055</v>
      </c>
      <c r="I19" s="183">
        <f t="shared" si="3"/>
        <v>-53</v>
      </c>
      <c r="J19" s="191">
        <v>58</v>
      </c>
      <c r="K19" s="191">
        <v>32</v>
      </c>
      <c r="L19" s="184">
        <f t="shared" si="4"/>
        <v>55.172413793103445</v>
      </c>
      <c r="M19" s="183">
        <f t="shared" si="5"/>
        <v>-26</v>
      </c>
      <c r="N19" s="193">
        <v>39</v>
      </c>
      <c r="O19" s="191">
        <v>22</v>
      </c>
      <c r="P19" s="185">
        <f t="shared" si="36"/>
        <v>56.41025641025641</v>
      </c>
      <c r="Q19" s="186">
        <f t="shared" si="6"/>
        <v>-17</v>
      </c>
      <c r="R19" s="191">
        <v>1</v>
      </c>
      <c r="S19" s="193">
        <v>2</v>
      </c>
      <c r="T19" s="185">
        <f t="shared" si="7"/>
        <v>200</v>
      </c>
      <c r="U19" s="183">
        <f t="shared" si="8"/>
        <v>1</v>
      </c>
      <c r="V19" s="186"/>
      <c r="W19" s="186"/>
      <c r="X19" s="185" t="e">
        <f t="shared" si="9"/>
        <v>#DIV/0!</v>
      </c>
      <c r="Y19" s="186">
        <f t="shared" si="10"/>
        <v>0</v>
      </c>
      <c r="Z19" s="191">
        <v>566</v>
      </c>
      <c r="AA19" s="191">
        <v>588</v>
      </c>
      <c r="AB19" s="184">
        <f t="shared" si="11"/>
        <v>103.886925795053</v>
      </c>
      <c r="AC19" s="183">
        <f t="shared" si="12"/>
        <v>22</v>
      </c>
      <c r="AD19" s="191">
        <v>466</v>
      </c>
      <c r="AE19" s="191">
        <v>491</v>
      </c>
      <c r="AF19" s="184">
        <f t="shared" si="13"/>
        <v>105.3648068669528</v>
      </c>
      <c r="AG19" s="183">
        <f t="shared" si="14"/>
        <v>25</v>
      </c>
      <c r="AH19" s="191">
        <v>42</v>
      </c>
      <c r="AI19" s="192">
        <v>39</v>
      </c>
      <c r="AJ19" s="184">
        <f t="shared" si="15"/>
        <v>92.85714285714286</v>
      </c>
      <c r="AK19" s="183">
        <f t="shared" si="16"/>
        <v>-3</v>
      </c>
      <c r="AL19" s="191">
        <v>18</v>
      </c>
      <c r="AM19" s="191">
        <v>4</v>
      </c>
      <c r="AN19" s="185">
        <f t="shared" si="17"/>
        <v>22.22222222222222</v>
      </c>
      <c r="AO19" s="183">
        <f t="shared" si="18"/>
        <v>-14</v>
      </c>
      <c r="AP19" s="187">
        <f t="shared" si="19"/>
        <v>-4515</v>
      </c>
      <c r="AQ19" s="181">
        <f t="shared" si="20"/>
        <v>-4458</v>
      </c>
      <c r="AR19" s="181">
        <v>4563</v>
      </c>
      <c r="AS19" s="188">
        <v>4514</v>
      </c>
      <c r="AT19" s="194">
        <v>23</v>
      </c>
      <c r="AU19" s="194">
        <v>26</v>
      </c>
      <c r="AV19" s="190">
        <f t="shared" si="33"/>
        <v>113</v>
      </c>
      <c r="AW19" s="189">
        <f t="shared" si="21"/>
        <v>3</v>
      </c>
      <c r="AX19" s="195">
        <v>90</v>
      </c>
      <c r="AY19" s="191">
        <v>62</v>
      </c>
      <c r="AZ19" s="185">
        <f t="shared" si="22"/>
        <v>68.9</v>
      </c>
      <c r="BA19" s="183">
        <f t="shared" si="23"/>
        <v>-28</v>
      </c>
      <c r="BB19" s="191">
        <v>439</v>
      </c>
      <c r="BC19" s="191">
        <v>454</v>
      </c>
      <c r="BD19" s="185">
        <f t="shared" si="24"/>
        <v>103.41685649202734</v>
      </c>
      <c r="BE19" s="183">
        <f t="shared" si="25"/>
        <v>15</v>
      </c>
      <c r="BF19" s="191">
        <v>352</v>
      </c>
      <c r="BG19" s="191">
        <v>401</v>
      </c>
      <c r="BH19" s="185">
        <f t="shared" si="26"/>
        <v>113.92045454545455</v>
      </c>
      <c r="BI19" s="183">
        <f t="shared" si="27"/>
        <v>49</v>
      </c>
      <c r="BJ19" s="196">
        <v>2309</v>
      </c>
      <c r="BK19" s="191">
        <v>2268.982630272953</v>
      </c>
      <c r="BL19" s="183">
        <f t="shared" si="28"/>
        <v>-40.017369727047026</v>
      </c>
      <c r="BM19" s="191">
        <v>28</v>
      </c>
      <c r="BN19" s="191">
        <v>24</v>
      </c>
      <c r="BO19" s="185">
        <f t="shared" si="29"/>
        <v>85.7</v>
      </c>
      <c r="BP19" s="183">
        <f t="shared" si="30"/>
        <v>-4</v>
      </c>
      <c r="BQ19" s="217">
        <v>11</v>
      </c>
      <c r="BR19" s="217">
        <v>11</v>
      </c>
      <c r="BS19" s="185">
        <f t="shared" si="31"/>
        <v>100</v>
      </c>
      <c r="BT19" s="183">
        <f t="shared" si="32"/>
        <v>0</v>
      </c>
      <c r="BU19" s="223">
        <v>3813.93</v>
      </c>
      <c r="BV19" s="219">
        <v>5029.83</v>
      </c>
      <c r="BW19" s="207">
        <f t="shared" si="34"/>
        <v>131.9</v>
      </c>
      <c r="BX19" s="206">
        <f t="shared" si="35"/>
        <v>1215.9</v>
      </c>
      <c r="BY19" s="216"/>
      <c r="BZ19" s="6"/>
      <c r="CA19" s="6"/>
    </row>
    <row r="20" spans="1:79" s="31" customFormat="1" ht="21.75" customHeight="1">
      <c r="A20" s="176" t="s">
        <v>101</v>
      </c>
      <c r="B20" s="191">
        <v>460</v>
      </c>
      <c r="C20" s="192">
        <v>459</v>
      </c>
      <c r="D20" s="184">
        <f t="shared" si="0"/>
        <v>99.78260869565217</v>
      </c>
      <c r="E20" s="183">
        <f t="shared" si="1"/>
        <v>-1</v>
      </c>
      <c r="F20" s="191">
        <v>74</v>
      </c>
      <c r="G20" s="191">
        <v>50</v>
      </c>
      <c r="H20" s="184">
        <f t="shared" si="2"/>
        <v>67.56756756756756</v>
      </c>
      <c r="I20" s="183">
        <f t="shared" si="3"/>
        <v>-24</v>
      </c>
      <c r="J20" s="191">
        <v>44</v>
      </c>
      <c r="K20" s="191">
        <v>24</v>
      </c>
      <c r="L20" s="184">
        <f t="shared" si="4"/>
        <v>54.54545454545454</v>
      </c>
      <c r="M20" s="183">
        <f t="shared" si="5"/>
        <v>-20</v>
      </c>
      <c r="N20" s="193">
        <v>23</v>
      </c>
      <c r="O20" s="191">
        <v>11</v>
      </c>
      <c r="P20" s="185">
        <f t="shared" si="36"/>
        <v>47.82608695652174</v>
      </c>
      <c r="Q20" s="186">
        <f t="shared" si="6"/>
        <v>-12</v>
      </c>
      <c r="R20" s="191">
        <v>0</v>
      </c>
      <c r="S20" s="193">
        <v>5</v>
      </c>
      <c r="T20" s="185"/>
      <c r="U20" s="183">
        <f t="shared" si="8"/>
        <v>5</v>
      </c>
      <c r="V20" s="186"/>
      <c r="W20" s="186"/>
      <c r="X20" s="185" t="e">
        <f t="shared" si="9"/>
        <v>#DIV/0!</v>
      </c>
      <c r="Y20" s="186" t="s">
        <v>7</v>
      </c>
      <c r="Z20" s="191">
        <v>502</v>
      </c>
      <c r="AA20" s="191">
        <v>565</v>
      </c>
      <c r="AB20" s="184">
        <f t="shared" si="11"/>
        <v>112.54980079681276</v>
      </c>
      <c r="AC20" s="183">
        <f t="shared" si="12"/>
        <v>63</v>
      </c>
      <c r="AD20" s="191">
        <v>442</v>
      </c>
      <c r="AE20" s="191">
        <v>442</v>
      </c>
      <c r="AF20" s="184">
        <f t="shared" si="13"/>
        <v>100</v>
      </c>
      <c r="AG20" s="183">
        <f t="shared" si="14"/>
        <v>0</v>
      </c>
      <c r="AH20" s="191">
        <v>27</v>
      </c>
      <c r="AI20" s="192">
        <v>81</v>
      </c>
      <c r="AJ20" s="184">
        <f t="shared" si="15"/>
        <v>300</v>
      </c>
      <c r="AK20" s="183">
        <f t="shared" si="16"/>
        <v>54</v>
      </c>
      <c r="AL20" s="191">
        <v>2</v>
      </c>
      <c r="AM20" s="191">
        <v>2</v>
      </c>
      <c r="AN20" s="185">
        <f t="shared" si="17"/>
        <v>100</v>
      </c>
      <c r="AO20" s="183">
        <f t="shared" si="18"/>
        <v>0</v>
      </c>
      <c r="AP20" s="187">
        <f t="shared" si="19"/>
        <v>-2341</v>
      </c>
      <c r="AQ20" s="181">
        <f t="shared" si="20"/>
        <v>-2765</v>
      </c>
      <c r="AR20" s="181">
        <v>2397</v>
      </c>
      <c r="AS20" s="188">
        <v>2796</v>
      </c>
      <c r="AT20" s="194">
        <v>28</v>
      </c>
      <c r="AU20" s="194">
        <v>26</v>
      </c>
      <c r="AV20" s="190">
        <f t="shared" si="33"/>
        <v>92.9</v>
      </c>
      <c r="AW20" s="189">
        <f t="shared" si="21"/>
        <v>-2</v>
      </c>
      <c r="AX20" s="195">
        <v>62</v>
      </c>
      <c r="AY20" s="191">
        <v>46</v>
      </c>
      <c r="AZ20" s="185">
        <f t="shared" si="22"/>
        <v>74.2</v>
      </c>
      <c r="BA20" s="183">
        <f t="shared" si="23"/>
        <v>-16</v>
      </c>
      <c r="BB20" s="191">
        <v>404</v>
      </c>
      <c r="BC20" s="191">
        <v>428</v>
      </c>
      <c r="BD20" s="185">
        <f t="shared" si="24"/>
        <v>105.94059405940595</v>
      </c>
      <c r="BE20" s="183">
        <f t="shared" si="25"/>
        <v>24</v>
      </c>
      <c r="BF20" s="191">
        <v>297</v>
      </c>
      <c r="BG20" s="191">
        <v>345</v>
      </c>
      <c r="BH20" s="185">
        <f t="shared" si="26"/>
        <v>116.16161616161615</v>
      </c>
      <c r="BI20" s="183">
        <f t="shared" si="27"/>
        <v>48</v>
      </c>
      <c r="BJ20" s="196">
        <v>2083</v>
      </c>
      <c r="BK20" s="191">
        <v>2650</v>
      </c>
      <c r="BL20" s="183">
        <f t="shared" si="28"/>
        <v>567</v>
      </c>
      <c r="BM20" s="191">
        <v>14</v>
      </c>
      <c r="BN20" s="191">
        <v>17</v>
      </c>
      <c r="BO20" s="185">
        <f t="shared" si="29"/>
        <v>121.4</v>
      </c>
      <c r="BP20" s="183">
        <f t="shared" si="30"/>
        <v>3</v>
      </c>
      <c r="BQ20" s="217">
        <v>40</v>
      </c>
      <c r="BR20" s="217">
        <v>3</v>
      </c>
      <c r="BS20" s="185">
        <f t="shared" si="31"/>
        <v>7.5</v>
      </c>
      <c r="BT20" s="183">
        <f t="shared" si="32"/>
        <v>-37</v>
      </c>
      <c r="BU20" s="223">
        <v>3324.82</v>
      </c>
      <c r="BV20" s="219">
        <v>4101.96</v>
      </c>
      <c r="BW20" s="207">
        <f t="shared" si="34"/>
        <v>123.4</v>
      </c>
      <c r="BX20" s="206">
        <f t="shared" si="35"/>
        <v>777.1399999999999</v>
      </c>
      <c r="BY20" s="216"/>
      <c r="BZ20" s="6"/>
      <c r="CA20" s="6"/>
    </row>
    <row r="21" spans="1:79" s="12" customFormat="1" ht="21.75" customHeight="1">
      <c r="A21" s="176" t="s">
        <v>102</v>
      </c>
      <c r="B21" s="191">
        <v>795</v>
      </c>
      <c r="C21" s="192">
        <v>958</v>
      </c>
      <c r="D21" s="184">
        <f t="shared" si="0"/>
        <v>120.50314465408805</v>
      </c>
      <c r="E21" s="183">
        <f t="shared" si="1"/>
        <v>163</v>
      </c>
      <c r="F21" s="191">
        <v>90</v>
      </c>
      <c r="G21" s="191">
        <v>104</v>
      </c>
      <c r="H21" s="184">
        <f t="shared" si="2"/>
        <v>115.55555555555554</v>
      </c>
      <c r="I21" s="183">
        <f t="shared" si="3"/>
        <v>14</v>
      </c>
      <c r="J21" s="191">
        <v>82</v>
      </c>
      <c r="K21" s="191">
        <v>59</v>
      </c>
      <c r="L21" s="184">
        <f t="shared" si="4"/>
        <v>71.95121951219512</v>
      </c>
      <c r="M21" s="183">
        <f t="shared" si="5"/>
        <v>-23</v>
      </c>
      <c r="N21" s="193">
        <v>58</v>
      </c>
      <c r="O21" s="191">
        <v>41</v>
      </c>
      <c r="P21" s="185">
        <f t="shared" si="36"/>
        <v>70.6896551724138</v>
      </c>
      <c r="Q21" s="186">
        <f t="shared" si="6"/>
        <v>-17</v>
      </c>
      <c r="R21" s="191">
        <v>2</v>
      </c>
      <c r="S21" s="193">
        <v>2</v>
      </c>
      <c r="T21" s="185">
        <f t="shared" si="7"/>
        <v>100</v>
      </c>
      <c r="U21" s="183">
        <f t="shared" si="8"/>
        <v>0</v>
      </c>
      <c r="V21" s="186"/>
      <c r="W21" s="186"/>
      <c r="X21" s="185" t="e">
        <f t="shared" si="9"/>
        <v>#DIV/0!</v>
      </c>
      <c r="Y21" s="186">
        <f aca="true" t="shared" si="37" ref="Y21:Y30">W21-V21</f>
        <v>0</v>
      </c>
      <c r="Z21" s="191">
        <v>898</v>
      </c>
      <c r="AA21" s="191">
        <v>1038</v>
      </c>
      <c r="AB21" s="184">
        <f t="shared" si="11"/>
        <v>115.59020044543429</v>
      </c>
      <c r="AC21" s="183">
        <f t="shared" si="12"/>
        <v>140</v>
      </c>
      <c r="AD21" s="191">
        <v>762</v>
      </c>
      <c r="AE21" s="191">
        <v>858</v>
      </c>
      <c r="AF21" s="184">
        <f t="shared" si="13"/>
        <v>112.5984251968504</v>
      </c>
      <c r="AG21" s="183">
        <f t="shared" si="14"/>
        <v>96</v>
      </c>
      <c r="AH21" s="191">
        <v>95</v>
      </c>
      <c r="AI21" s="192">
        <v>103</v>
      </c>
      <c r="AJ21" s="184">
        <f t="shared" si="15"/>
        <v>108.42105263157895</v>
      </c>
      <c r="AK21" s="183">
        <f t="shared" si="16"/>
        <v>8</v>
      </c>
      <c r="AL21" s="191">
        <v>2</v>
      </c>
      <c r="AM21" s="191">
        <v>0</v>
      </c>
      <c r="AN21" s="185">
        <f t="shared" si="17"/>
        <v>0</v>
      </c>
      <c r="AO21" s="183">
        <f t="shared" si="18"/>
        <v>-2</v>
      </c>
      <c r="AP21" s="187">
        <f t="shared" si="19"/>
        <v>-5314</v>
      </c>
      <c r="AQ21" s="181">
        <f t="shared" si="20"/>
        <v>-4684</v>
      </c>
      <c r="AR21" s="181">
        <v>5375</v>
      </c>
      <c r="AS21" s="188">
        <v>4751</v>
      </c>
      <c r="AT21" s="194">
        <v>38</v>
      </c>
      <c r="AU21" s="194">
        <v>61</v>
      </c>
      <c r="AV21" s="190">
        <f t="shared" si="33"/>
        <v>160.5</v>
      </c>
      <c r="AW21" s="189">
        <f t="shared" si="21"/>
        <v>23</v>
      </c>
      <c r="AX21" s="195">
        <v>119</v>
      </c>
      <c r="AY21" s="191">
        <v>139</v>
      </c>
      <c r="AZ21" s="185">
        <f t="shared" si="22"/>
        <v>116.8</v>
      </c>
      <c r="BA21" s="183">
        <f t="shared" si="23"/>
        <v>20</v>
      </c>
      <c r="BB21" s="191">
        <v>734</v>
      </c>
      <c r="BC21" s="191">
        <v>891</v>
      </c>
      <c r="BD21" s="185">
        <f t="shared" si="24"/>
        <v>121.38964577656677</v>
      </c>
      <c r="BE21" s="183">
        <f t="shared" si="25"/>
        <v>157</v>
      </c>
      <c r="BF21" s="191">
        <v>654</v>
      </c>
      <c r="BG21" s="191">
        <v>777</v>
      </c>
      <c r="BH21" s="185">
        <f t="shared" si="26"/>
        <v>118.80733944954129</v>
      </c>
      <c r="BI21" s="183">
        <f t="shared" si="27"/>
        <v>123</v>
      </c>
      <c r="BJ21" s="196">
        <v>3609</v>
      </c>
      <c r="BK21" s="191">
        <v>4277.925211097708</v>
      </c>
      <c r="BL21" s="183">
        <f t="shared" si="28"/>
        <v>668.9252110977077</v>
      </c>
      <c r="BM21" s="191">
        <v>41</v>
      </c>
      <c r="BN21" s="191">
        <v>68</v>
      </c>
      <c r="BO21" s="185">
        <f t="shared" si="29"/>
        <v>165.9</v>
      </c>
      <c r="BP21" s="183">
        <f t="shared" si="30"/>
        <v>27</v>
      </c>
      <c r="BQ21" s="217">
        <v>56</v>
      </c>
      <c r="BR21" s="217">
        <v>6</v>
      </c>
      <c r="BS21" s="185">
        <f t="shared" si="31"/>
        <v>10.7</v>
      </c>
      <c r="BT21" s="183">
        <f t="shared" si="32"/>
        <v>-50</v>
      </c>
      <c r="BU21" s="223">
        <v>4053.96</v>
      </c>
      <c r="BV21" s="219">
        <v>4952.62</v>
      </c>
      <c r="BW21" s="207">
        <f t="shared" si="34"/>
        <v>122.2</v>
      </c>
      <c r="BX21" s="206">
        <f t="shared" si="35"/>
        <v>898.6599999999999</v>
      </c>
      <c r="BY21" s="216"/>
      <c r="BZ21" s="6"/>
      <c r="CA21" s="6"/>
    </row>
    <row r="22" spans="1:79" s="12" customFormat="1" ht="21.75" customHeight="1">
      <c r="A22" s="176" t="s">
        <v>103</v>
      </c>
      <c r="B22" s="191">
        <v>259</v>
      </c>
      <c r="C22" s="192">
        <v>344</v>
      </c>
      <c r="D22" s="184">
        <f t="shared" si="0"/>
        <v>132.81853281853282</v>
      </c>
      <c r="E22" s="183">
        <f t="shared" si="1"/>
        <v>85</v>
      </c>
      <c r="F22" s="191">
        <v>44</v>
      </c>
      <c r="G22" s="191">
        <v>53</v>
      </c>
      <c r="H22" s="184">
        <f t="shared" si="2"/>
        <v>120.45454545454545</v>
      </c>
      <c r="I22" s="183">
        <f t="shared" si="3"/>
        <v>9</v>
      </c>
      <c r="J22" s="191">
        <v>31</v>
      </c>
      <c r="K22" s="191">
        <v>35</v>
      </c>
      <c r="L22" s="184">
        <f t="shared" si="4"/>
        <v>112.90322580645163</v>
      </c>
      <c r="M22" s="183">
        <f t="shared" si="5"/>
        <v>4</v>
      </c>
      <c r="N22" s="193">
        <v>17</v>
      </c>
      <c r="O22" s="191">
        <v>14</v>
      </c>
      <c r="P22" s="185">
        <f t="shared" si="36"/>
        <v>82.35294117647058</v>
      </c>
      <c r="Q22" s="186">
        <f t="shared" si="6"/>
        <v>-3</v>
      </c>
      <c r="R22" s="191">
        <v>0</v>
      </c>
      <c r="S22" s="193">
        <v>7</v>
      </c>
      <c r="T22" s="185"/>
      <c r="U22" s="183">
        <f t="shared" si="8"/>
        <v>7</v>
      </c>
      <c r="V22" s="186"/>
      <c r="W22" s="186"/>
      <c r="X22" s="185" t="e">
        <f t="shared" si="9"/>
        <v>#DIV/0!</v>
      </c>
      <c r="Y22" s="186">
        <f t="shared" si="37"/>
        <v>0</v>
      </c>
      <c r="Z22" s="191">
        <v>337</v>
      </c>
      <c r="AA22" s="191">
        <v>388</v>
      </c>
      <c r="AB22" s="184">
        <f t="shared" si="11"/>
        <v>115.13353115727003</v>
      </c>
      <c r="AC22" s="183">
        <f t="shared" si="12"/>
        <v>51</v>
      </c>
      <c r="AD22" s="191">
        <v>253</v>
      </c>
      <c r="AE22" s="191">
        <v>337</v>
      </c>
      <c r="AF22" s="184">
        <f t="shared" si="13"/>
        <v>133.201581027668</v>
      </c>
      <c r="AG22" s="183">
        <f t="shared" si="14"/>
        <v>84</v>
      </c>
      <c r="AH22" s="191">
        <v>18</v>
      </c>
      <c r="AI22" s="192">
        <v>30</v>
      </c>
      <c r="AJ22" s="184">
        <f t="shared" si="15"/>
        <v>166.66666666666669</v>
      </c>
      <c r="AK22" s="183">
        <f t="shared" si="16"/>
        <v>12</v>
      </c>
      <c r="AL22" s="191">
        <v>3</v>
      </c>
      <c r="AM22" s="191">
        <v>2</v>
      </c>
      <c r="AN22" s="185">
        <f t="shared" si="17"/>
        <v>66.66666666666666</v>
      </c>
      <c r="AO22" s="183">
        <f t="shared" si="18"/>
        <v>-1</v>
      </c>
      <c r="AP22" s="187">
        <f t="shared" si="19"/>
        <v>-3735</v>
      </c>
      <c r="AQ22" s="181">
        <f t="shared" si="20"/>
        <v>-3556</v>
      </c>
      <c r="AR22" s="181">
        <v>3773</v>
      </c>
      <c r="AS22" s="188">
        <v>3588</v>
      </c>
      <c r="AT22" s="194">
        <v>24</v>
      </c>
      <c r="AU22" s="194">
        <v>32</v>
      </c>
      <c r="AV22" s="190">
        <f t="shared" si="33"/>
        <v>133.3</v>
      </c>
      <c r="AW22" s="189">
        <f t="shared" si="21"/>
        <v>8</v>
      </c>
      <c r="AX22" s="195">
        <v>47</v>
      </c>
      <c r="AY22" s="191">
        <v>49</v>
      </c>
      <c r="AZ22" s="185">
        <f t="shared" si="22"/>
        <v>104.3</v>
      </c>
      <c r="BA22" s="183">
        <f t="shared" si="23"/>
        <v>2</v>
      </c>
      <c r="BB22" s="191">
        <v>221</v>
      </c>
      <c r="BC22" s="191">
        <v>312</v>
      </c>
      <c r="BD22" s="185">
        <f t="shared" si="24"/>
        <v>141.1764705882353</v>
      </c>
      <c r="BE22" s="183">
        <f t="shared" si="25"/>
        <v>91</v>
      </c>
      <c r="BF22" s="191">
        <v>166</v>
      </c>
      <c r="BG22" s="191">
        <v>262</v>
      </c>
      <c r="BH22" s="185">
        <f t="shared" si="26"/>
        <v>157.83132530120483</v>
      </c>
      <c r="BI22" s="183">
        <f t="shared" si="27"/>
        <v>96</v>
      </c>
      <c r="BJ22" s="196">
        <v>2120</v>
      </c>
      <c r="BK22" s="191">
        <v>2607.2243346007604</v>
      </c>
      <c r="BL22" s="183">
        <f t="shared" si="28"/>
        <v>487.22433460076036</v>
      </c>
      <c r="BM22" s="191">
        <v>11</v>
      </c>
      <c r="BN22" s="191">
        <v>11</v>
      </c>
      <c r="BO22" s="185">
        <f t="shared" si="29"/>
        <v>100</v>
      </c>
      <c r="BP22" s="183">
        <f t="shared" si="30"/>
        <v>0</v>
      </c>
      <c r="BQ22" s="217">
        <v>0</v>
      </c>
      <c r="BR22" s="217">
        <v>1</v>
      </c>
      <c r="BS22" s="185"/>
      <c r="BT22" s="183">
        <f t="shared" si="32"/>
        <v>1</v>
      </c>
      <c r="BU22" s="223">
        <v>3918.36</v>
      </c>
      <c r="BV22" s="219">
        <v>4226.91</v>
      </c>
      <c r="BW22" s="207">
        <f t="shared" si="34"/>
        <v>107.9</v>
      </c>
      <c r="BX22" s="206">
        <f t="shared" si="35"/>
        <v>308.5499999999997</v>
      </c>
      <c r="BY22" s="216"/>
      <c r="BZ22" s="6"/>
      <c r="CA22" s="6"/>
    </row>
    <row r="23" spans="1:79" s="12" customFormat="1" ht="21.75" customHeight="1">
      <c r="A23" s="176" t="s">
        <v>104</v>
      </c>
      <c r="B23" s="191">
        <v>426</v>
      </c>
      <c r="C23" s="192">
        <v>414</v>
      </c>
      <c r="D23" s="184">
        <f t="shared" si="0"/>
        <v>97.1830985915493</v>
      </c>
      <c r="E23" s="183">
        <f t="shared" si="1"/>
        <v>-12</v>
      </c>
      <c r="F23" s="191">
        <v>74</v>
      </c>
      <c r="G23" s="191">
        <v>56</v>
      </c>
      <c r="H23" s="184">
        <f t="shared" si="2"/>
        <v>75.67567567567568</v>
      </c>
      <c r="I23" s="183">
        <f t="shared" si="3"/>
        <v>-18</v>
      </c>
      <c r="J23" s="191">
        <v>29</v>
      </c>
      <c r="K23" s="191">
        <v>33</v>
      </c>
      <c r="L23" s="184">
        <f t="shared" si="4"/>
        <v>113.79310344827587</v>
      </c>
      <c r="M23" s="183">
        <f t="shared" si="5"/>
        <v>4</v>
      </c>
      <c r="N23" s="193">
        <v>10</v>
      </c>
      <c r="O23" s="191">
        <v>24</v>
      </c>
      <c r="P23" s="185">
        <f t="shared" si="36"/>
        <v>240</v>
      </c>
      <c r="Q23" s="186">
        <f t="shared" si="6"/>
        <v>14</v>
      </c>
      <c r="R23" s="191">
        <v>2</v>
      </c>
      <c r="S23" s="193">
        <v>2</v>
      </c>
      <c r="T23" s="185">
        <f t="shared" si="7"/>
        <v>100</v>
      </c>
      <c r="U23" s="183">
        <f t="shared" si="8"/>
        <v>0</v>
      </c>
      <c r="V23" s="186"/>
      <c r="W23" s="186"/>
      <c r="X23" s="185" t="e">
        <f t="shared" si="9"/>
        <v>#DIV/0!</v>
      </c>
      <c r="Y23" s="186">
        <f t="shared" si="37"/>
        <v>0</v>
      </c>
      <c r="Z23" s="191">
        <v>385</v>
      </c>
      <c r="AA23" s="191">
        <v>384</v>
      </c>
      <c r="AB23" s="184">
        <f t="shared" si="11"/>
        <v>99.74025974025975</v>
      </c>
      <c r="AC23" s="183">
        <f t="shared" si="12"/>
        <v>-1</v>
      </c>
      <c r="AD23" s="191">
        <v>323</v>
      </c>
      <c r="AE23" s="191">
        <v>297</v>
      </c>
      <c r="AF23" s="184">
        <f t="shared" si="13"/>
        <v>91.95046439628483</v>
      </c>
      <c r="AG23" s="183">
        <f t="shared" si="14"/>
        <v>-26</v>
      </c>
      <c r="AH23" s="191">
        <v>40</v>
      </c>
      <c r="AI23" s="192">
        <v>54</v>
      </c>
      <c r="AJ23" s="184">
        <f t="shared" si="15"/>
        <v>135</v>
      </c>
      <c r="AK23" s="183">
        <f t="shared" si="16"/>
        <v>14</v>
      </c>
      <c r="AL23" s="191">
        <v>15</v>
      </c>
      <c r="AM23" s="191">
        <v>10</v>
      </c>
      <c r="AN23" s="185">
        <f t="shared" si="17"/>
        <v>66.66666666666666</v>
      </c>
      <c r="AO23" s="183">
        <f t="shared" si="18"/>
        <v>-5</v>
      </c>
      <c r="AP23" s="187">
        <f t="shared" si="19"/>
        <v>-5228</v>
      </c>
      <c r="AQ23" s="181">
        <f t="shared" si="20"/>
        <v>-4642</v>
      </c>
      <c r="AR23" s="181">
        <v>5273</v>
      </c>
      <c r="AS23" s="188">
        <v>4674</v>
      </c>
      <c r="AT23" s="194">
        <v>22</v>
      </c>
      <c r="AU23" s="194">
        <v>29</v>
      </c>
      <c r="AV23" s="190">
        <f t="shared" si="33"/>
        <v>131.8</v>
      </c>
      <c r="AW23" s="189">
        <f t="shared" si="21"/>
        <v>7</v>
      </c>
      <c r="AX23" s="195">
        <v>37</v>
      </c>
      <c r="AY23" s="191">
        <v>50</v>
      </c>
      <c r="AZ23" s="185">
        <f t="shared" si="22"/>
        <v>135.1</v>
      </c>
      <c r="BA23" s="183">
        <f t="shared" si="23"/>
        <v>13</v>
      </c>
      <c r="BB23" s="191">
        <v>381</v>
      </c>
      <c r="BC23" s="191">
        <v>382</v>
      </c>
      <c r="BD23" s="185">
        <f t="shared" si="24"/>
        <v>100.26246719160106</v>
      </c>
      <c r="BE23" s="183">
        <f t="shared" si="25"/>
        <v>1</v>
      </c>
      <c r="BF23" s="191">
        <v>293</v>
      </c>
      <c r="BG23" s="191">
        <v>320</v>
      </c>
      <c r="BH23" s="185">
        <f t="shared" si="26"/>
        <v>109.21501706484642</v>
      </c>
      <c r="BI23" s="183">
        <f t="shared" si="27"/>
        <v>27</v>
      </c>
      <c r="BJ23" s="196">
        <v>1866</v>
      </c>
      <c r="BK23" s="191">
        <v>2435.8552631578946</v>
      </c>
      <c r="BL23" s="183">
        <f t="shared" si="28"/>
        <v>569.8552631578946</v>
      </c>
      <c r="BM23" s="191">
        <v>8</v>
      </c>
      <c r="BN23" s="191">
        <v>18</v>
      </c>
      <c r="BO23" s="185">
        <f t="shared" si="29"/>
        <v>225</v>
      </c>
      <c r="BP23" s="183">
        <f t="shared" si="30"/>
        <v>10</v>
      </c>
      <c r="BQ23" s="217">
        <v>2</v>
      </c>
      <c r="BR23" s="217">
        <v>0</v>
      </c>
      <c r="BS23" s="185">
        <f t="shared" si="31"/>
        <v>0</v>
      </c>
      <c r="BT23" s="183">
        <f t="shared" si="32"/>
        <v>-2</v>
      </c>
      <c r="BU23" s="223">
        <v>3396.25</v>
      </c>
      <c r="BV23" s="219">
        <v>3706.78</v>
      </c>
      <c r="BW23" s="207">
        <f t="shared" si="34"/>
        <v>109.1</v>
      </c>
      <c r="BX23" s="206">
        <f t="shared" si="35"/>
        <v>310.5300000000002</v>
      </c>
      <c r="BY23" s="216"/>
      <c r="BZ23" s="6"/>
      <c r="CA23" s="6"/>
    </row>
    <row r="24" spans="1:79" s="12" customFormat="1" ht="21.75" customHeight="1">
      <c r="A24" s="176" t="s">
        <v>105</v>
      </c>
      <c r="B24" s="191">
        <v>482</v>
      </c>
      <c r="C24" s="192">
        <v>473</v>
      </c>
      <c r="D24" s="184">
        <f t="shared" si="0"/>
        <v>98.13278008298755</v>
      </c>
      <c r="E24" s="183">
        <f t="shared" si="1"/>
        <v>-9</v>
      </c>
      <c r="F24" s="191">
        <v>55</v>
      </c>
      <c r="G24" s="191">
        <v>74</v>
      </c>
      <c r="H24" s="184">
        <f t="shared" si="2"/>
        <v>134.54545454545453</v>
      </c>
      <c r="I24" s="183">
        <f t="shared" si="3"/>
        <v>19</v>
      </c>
      <c r="J24" s="191">
        <v>25</v>
      </c>
      <c r="K24" s="191">
        <v>18</v>
      </c>
      <c r="L24" s="184">
        <f t="shared" si="4"/>
        <v>72</v>
      </c>
      <c r="M24" s="183">
        <f t="shared" si="5"/>
        <v>-7</v>
      </c>
      <c r="N24" s="193">
        <v>17</v>
      </c>
      <c r="O24" s="191">
        <v>14</v>
      </c>
      <c r="P24" s="185">
        <f t="shared" si="36"/>
        <v>82.35294117647058</v>
      </c>
      <c r="Q24" s="186">
        <f t="shared" si="6"/>
        <v>-3</v>
      </c>
      <c r="R24" s="191">
        <v>0</v>
      </c>
      <c r="S24" s="193">
        <v>0</v>
      </c>
      <c r="T24" s="185"/>
      <c r="U24" s="183">
        <f t="shared" si="8"/>
        <v>0</v>
      </c>
      <c r="V24" s="186"/>
      <c r="W24" s="186"/>
      <c r="X24" s="185" t="e">
        <f t="shared" si="9"/>
        <v>#DIV/0!</v>
      </c>
      <c r="Y24" s="186">
        <f t="shared" si="37"/>
        <v>0</v>
      </c>
      <c r="Z24" s="191">
        <v>518</v>
      </c>
      <c r="AA24" s="191">
        <v>532</v>
      </c>
      <c r="AB24" s="184">
        <f t="shared" si="11"/>
        <v>102.7027027027027</v>
      </c>
      <c r="AC24" s="183">
        <f t="shared" si="12"/>
        <v>14</v>
      </c>
      <c r="AD24" s="191">
        <v>463</v>
      </c>
      <c r="AE24" s="191">
        <v>466</v>
      </c>
      <c r="AF24" s="184">
        <f t="shared" si="13"/>
        <v>100.64794816414687</v>
      </c>
      <c r="AG24" s="183">
        <f t="shared" si="14"/>
        <v>3</v>
      </c>
      <c r="AH24" s="191">
        <v>31</v>
      </c>
      <c r="AI24" s="192">
        <v>16</v>
      </c>
      <c r="AJ24" s="184">
        <f t="shared" si="15"/>
        <v>51.61290322580645</v>
      </c>
      <c r="AK24" s="183">
        <f t="shared" si="16"/>
        <v>-15</v>
      </c>
      <c r="AL24" s="191">
        <v>0</v>
      </c>
      <c r="AM24" s="191">
        <v>2</v>
      </c>
      <c r="AN24" s="185"/>
      <c r="AO24" s="183">
        <f t="shared" si="18"/>
        <v>2</v>
      </c>
      <c r="AP24" s="187">
        <f t="shared" si="19"/>
        <v>-5967</v>
      </c>
      <c r="AQ24" s="181">
        <f t="shared" si="20"/>
        <v>-6715</v>
      </c>
      <c r="AR24" s="181">
        <v>6003</v>
      </c>
      <c r="AS24" s="188">
        <v>6736</v>
      </c>
      <c r="AT24" s="194">
        <v>23</v>
      </c>
      <c r="AU24" s="194">
        <v>25</v>
      </c>
      <c r="AV24" s="190">
        <f t="shared" si="33"/>
        <v>108.7</v>
      </c>
      <c r="AW24" s="189">
        <f t="shared" si="21"/>
        <v>2</v>
      </c>
      <c r="AX24" s="195">
        <v>53</v>
      </c>
      <c r="AY24" s="191">
        <v>57</v>
      </c>
      <c r="AZ24" s="185">
        <f t="shared" si="22"/>
        <v>107.5</v>
      </c>
      <c r="BA24" s="183">
        <f t="shared" si="23"/>
        <v>4</v>
      </c>
      <c r="BB24" s="191">
        <v>446</v>
      </c>
      <c r="BC24" s="191">
        <v>452</v>
      </c>
      <c r="BD24" s="185">
        <f t="shared" si="24"/>
        <v>101.34529147982063</v>
      </c>
      <c r="BE24" s="183">
        <f t="shared" si="25"/>
        <v>6</v>
      </c>
      <c r="BF24" s="191">
        <v>334</v>
      </c>
      <c r="BG24" s="191">
        <v>399</v>
      </c>
      <c r="BH24" s="185">
        <f t="shared" si="26"/>
        <v>119.46107784431138</v>
      </c>
      <c r="BI24" s="183">
        <f t="shared" si="27"/>
        <v>65</v>
      </c>
      <c r="BJ24" s="196">
        <v>2055</v>
      </c>
      <c r="BK24" s="191">
        <v>3046.814404432133</v>
      </c>
      <c r="BL24" s="183">
        <f t="shared" si="28"/>
        <v>991.814404432133</v>
      </c>
      <c r="BM24" s="191">
        <v>29</v>
      </c>
      <c r="BN24" s="191">
        <v>40</v>
      </c>
      <c r="BO24" s="185">
        <f t="shared" si="29"/>
        <v>137.9</v>
      </c>
      <c r="BP24" s="183">
        <f t="shared" si="30"/>
        <v>11</v>
      </c>
      <c r="BQ24" s="217">
        <v>26</v>
      </c>
      <c r="BR24" s="217">
        <v>0</v>
      </c>
      <c r="BS24" s="185">
        <f t="shared" si="31"/>
        <v>0</v>
      </c>
      <c r="BT24" s="183">
        <f t="shared" si="32"/>
        <v>-26</v>
      </c>
      <c r="BU24" s="223">
        <v>3988.59</v>
      </c>
      <c r="BV24" s="219">
        <v>4271.35</v>
      </c>
      <c r="BW24" s="207">
        <f t="shared" si="34"/>
        <v>107.1</v>
      </c>
      <c r="BX24" s="206">
        <f t="shared" si="35"/>
        <v>282.7600000000002</v>
      </c>
      <c r="BY24" s="216"/>
      <c r="BZ24" s="6"/>
      <c r="CA24" s="6"/>
    </row>
    <row r="25" spans="1:79" s="12" customFormat="1" ht="21.75" customHeight="1">
      <c r="A25" s="176" t="s">
        <v>106</v>
      </c>
      <c r="B25" s="191">
        <v>409</v>
      </c>
      <c r="C25" s="192">
        <v>500</v>
      </c>
      <c r="D25" s="184">
        <f t="shared" si="0"/>
        <v>122.24938875305624</v>
      </c>
      <c r="E25" s="183">
        <f t="shared" si="1"/>
        <v>91</v>
      </c>
      <c r="F25" s="191">
        <v>49</v>
      </c>
      <c r="G25" s="191">
        <v>67</v>
      </c>
      <c r="H25" s="184">
        <f t="shared" si="2"/>
        <v>136.73469387755102</v>
      </c>
      <c r="I25" s="183">
        <f t="shared" si="3"/>
        <v>18</v>
      </c>
      <c r="J25" s="191">
        <v>27</v>
      </c>
      <c r="K25" s="191">
        <v>22</v>
      </c>
      <c r="L25" s="184">
        <f t="shared" si="4"/>
        <v>81.48148148148148</v>
      </c>
      <c r="M25" s="183">
        <f t="shared" si="5"/>
        <v>-5</v>
      </c>
      <c r="N25" s="193">
        <v>14</v>
      </c>
      <c r="O25" s="191">
        <v>10</v>
      </c>
      <c r="P25" s="185">
        <f t="shared" si="36"/>
        <v>71.42857142857143</v>
      </c>
      <c r="Q25" s="186">
        <f t="shared" si="6"/>
        <v>-4</v>
      </c>
      <c r="R25" s="191">
        <v>1</v>
      </c>
      <c r="S25" s="193">
        <v>3</v>
      </c>
      <c r="T25" s="185">
        <f t="shared" si="7"/>
        <v>300</v>
      </c>
      <c r="U25" s="183">
        <f t="shared" si="8"/>
        <v>2</v>
      </c>
      <c r="V25" s="186"/>
      <c r="W25" s="186"/>
      <c r="X25" s="185" t="e">
        <f t="shared" si="9"/>
        <v>#DIV/0!</v>
      </c>
      <c r="Y25" s="186">
        <f t="shared" si="37"/>
        <v>0</v>
      </c>
      <c r="Z25" s="191">
        <v>381</v>
      </c>
      <c r="AA25" s="191">
        <v>505</v>
      </c>
      <c r="AB25" s="184">
        <f t="shared" si="11"/>
        <v>132.54593175853017</v>
      </c>
      <c r="AC25" s="183">
        <f t="shared" si="12"/>
        <v>124</v>
      </c>
      <c r="AD25" s="191">
        <v>366</v>
      </c>
      <c r="AE25" s="191">
        <v>445</v>
      </c>
      <c r="AF25" s="184">
        <f t="shared" si="13"/>
        <v>121.5846994535519</v>
      </c>
      <c r="AG25" s="183">
        <f t="shared" si="14"/>
        <v>79</v>
      </c>
      <c r="AH25" s="191">
        <v>0</v>
      </c>
      <c r="AI25" s="192">
        <v>35</v>
      </c>
      <c r="AJ25" s="184"/>
      <c r="AK25" s="183">
        <f t="shared" si="16"/>
        <v>35</v>
      </c>
      <c r="AL25" s="191">
        <v>0</v>
      </c>
      <c r="AM25" s="191">
        <v>0</v>
      </c>
      <c r="AN25" s="185"/>
      <c r="AO25" s="183">
        <f t="shared" si="18"/>
        <v>0</v>
      </c>
      <c r="AP25" s="187">
        <f t="shared" si="19"/>
        <v>-3021</v>
      </c>
      <c r="AQ25" s="181">
        <f t="shared" si="20"/>
        <v>-2866</v>
      </c>
      <c r="AR25" s="181">
        <v>3063</v>
      </c>
      <c r="AS25" s="188">
        <v>2915</v>
      </c>
      <c r="AT25" s="194">
        <v>19</v>
      </c>
      <c r="AU25" s="194">
        <v>26</v>
      </c>
      <c r="AV25" s="190">
        <f t="shared" si="33"/>
        <v>136.8</v>
      </c>
      <c r="AW25" s="189">
        <f t="shared" si="21"/>
        <v>7</v>
      </c>
      <c r="AX25" s="195">
        <v>35</v>
      </c>
      <c r="AY25" s="191">
        <v>36</v>
      </c>
      <c r="AZ25" s="185">
        <f t="shared" si="22"/>
        <v>102.9</v>
      </c>
      <c r="BA25" s="183">
        <f t="shared" si="23"/>
        <v>1</v>
      </c>
      <c r="BB25" s="191">
        <v>367</v>
      </c>
      <c r="BC25" s="191">
        <v>451</v>
      </c>
      <c r="BD25" s="185">
        <f t="shared" si="24"/>
        <v>122.88828337874659</v>
      </c>
      <c r="BE25" s="183">
        <f t="shared" si="25"/>
        <v>84</v>
      </c>
      <c r="BF25" s="191">
        <v>290</v>
      </c>
      <c r="BG25" s="191">
        <v>368</v>
      </c>
      <c r="BH25" s="185">
        <f t="shared" si="26"/>
        <v>126.89655172413794</v>
      </c>
      <c r="BI25" s="183">
        <f t="shared" si="27"/>
        <v>78</v>
      </c>
      <c r="BJ25" s="196">
        <v>1862</v>
      </c>
      <c r="BK25" s="191">
        <v>2039.522546419098</v>
      </c>
      <c r="BL25" s="183">
        <f t="shared" si="28"/>
        <v>177.52254641909803</v>
      </c>
      <c r="BM25" s="191">
        <v>10</v>
      </c>
      <c r="BN25" s="191">
        <v>13</v>
      </c>
      <c r="BO25" s="185">
        <f t="shared" si="29"/>
        <v>130</v>
      </c>
      <c r="BP25" s="183">
        <f t="shared" si="30"/>
        <v>3</v>
      </c>
      <c r="BQ25" s="217">
        <v>13</v>
      </c>
      <c r="BR25" s="217">
        <v>0</v>
      </c>
      <c r="BS25" s="185">
        <f t="shared" si="31"/>
        <v>0</v>
      </c>
      <c r="BT25" s="183">
        <f t="shared" si="32"/>
        <v>-13</v>
      </c>
      <c r="BU25" s="223">
        <v>3951.1</v>
      </c>
      <c r="BV25" s="219">
        <v>4369.85</v>
      </c>
      <c r="BW25" s="207">
        <f t="shared" si="34"/>
        <v>110.6</v>
      </c>
      <c r="BX25" s="206">
        <f t="shared" si="35"/>
        <v>418.75000000000045</v>
      </c>
      <c r="BY25" s="216"/>
      <c r="BZ25" s="6"/>
      <c r="CA25" s="6"/>
    </row>
    <row r="26" spans="1:79" s="12" customFormat="1" ht="21.75" customHeight="1">
      <c r="A26" s="176" t="s">
        <v>107</v>
      </c>
      <c r="B26" s="191">
        <v>420</v>
      </c>
      <c r="C26" s="192">
        <v>514</v>
      </c>
      <c r="D26" s="184">
        <f t="shared" si="0"/>
        <v>122.3809523809524</v>
      </c>
      <c r="E26" s="183">
        <f t="shared" si="1"/>
        <v>94</v>
      </c>
      <c r="F26" s="191">
        <v>76</v>
      </c>
      <c r="G26" s="191">
        <v>78</v>
      </c>
      <c r="H26" s="184">
        <f t="shared" si="2"/>
        <v>102.63157894736842</v>
      </c>
      <c r="I26" s="183">
        <f t="shared" si="3"/>
        <v>2</v>
      </c>
      <c r="J26" s="191">
        <v>19</v>
      </c>
      <c r="K26" s="191">
        <v>15</v>
      </c>
      <c r="L26" s="184">
        <f t="shared" si="4"/>
        <v>78.94736842105263</v>
      </c>
      <c r="M26" s="183">
        <f t="shared" si="5"/>
        <v>-4</v>
      </c>
      <c r="N26" s="193">
        <v>12</v>
      </c>
      <c r="O26" s="191">
        <v>9</v>
      </c>
      <c r="P26" s="185">
        <f t="shared" si="36"/>
        <v>75</v>
      </c>
      <c r="Q26" s="186">
        <f t="shared" si="6"/>
        <v>-3</v>
      </c>
      <c r="R26" s="191">
        <v>1</v>
      </c>
      <c r="S26" s="193">
        <v>0</v>
      </c>
      <c r="T26" s="185">
        <f t="shared" si="7"/>
        <v>0</v>
      </c>
      <c r="U26" s="183">
        <f t="shared" si="8"/>
        <v>-1</v>
      </c>
      <c r="V26" s="186"/>
      <c r="W26" s="186"/>
      <c r="X26" s="185" t="e">
        <f t="shared" si="9"/>
        <v>#DIV/0!</v>
      </c>
      <c r="Y26" s="186">
        <f t="shared" si="37"/>
        <v>0</v>
      </c>
      <c r="Z26" s="191">
        <v>442</v>
      </c>
      <c r="AA26" s="191">
        <v>488</v>
      </c>
      <c r="AB26" s="184">
        <f t="shared" si="11"/>
        <v>110.40723981900453</v>
      </c>
      <c r="AC26" s="183">
        <f t="shared" si="12"/>
        <v>46</v>
      </c>
      <c r="AD26" s="191">
        <v>344</v>
      </c>
      <c r="AE26" s="191">
        <v>384</v>
      </c>
      <c r="AF26" s="184">
        <f t="shared" si="13"/>
        <v>111.62790697674419</v>
      </c>
      <c r="AG26" s="183">
        <f t="shared" si="14"/>
        <v>40</v>
      </c>
      <c r="AH26" s="191">
        <v>79</v>
      </c>
      <c r="AI26" s="192">
        <v>55</v>
      </c>
      <c r="AJ26" s="184">
        <f t="shared" si="15"/>
        <v>69.62025316455697</v>
      </c>
      <c r="AK26" s="183">
        <f t="shared" si="16"/>
        <v>-24</v>
      </c>
      <c r="AL26" s="191">
        <v>2</v>
      </c>
      <c r="AM26" s="191">
        <v>3</v>
      </c>
      <c r="AN26" s="185">
        <f t="shared" si="17"/>
        <v>150</v>
      </c>
      <c r="AO26" s="183">
        <f t="shared" si="18"/>
        <v>1</v>
      </c>
      <c r="AP26" s="187">
        <f t="shared" si="19"/>
        <v>-4160</v>
      </c>
      <c r="AQ26" s="181">
        <f t="shared" si="20"/>
        <v>-4336</v>
      </c>
      <c r="AR26" s="181">
        <v>4192</v>
      </c>
      <c r="AS26" s="188">
        <v>4383</v>
      </c>
      <c r="AT26" s="194">
        <v>25</v>
      </c>
      <c r="AU26" s="194">
        <v>19</v>
      </c>
      <c r="AV26" s="190">
        <f t="shared" si="33"/>
        <v>76</v>
      </c>
      <c r="AW26" s="189">
        <f t="shared" si="21"/>
        <v>-6</v>
      </c>
      <c r="AX26" s="195">
        <v>59</v>
      </c>
      <c r="AY26" s="191">
        <v>44</v>
      </c>
      <c r="AZ26" s="185">
        <f t="shared" si="22"/>
        <v>74.6</v>
      </c>
      <c r="BA26" s="183">
        <f t="shared" si="23"/>
        <v>-15</v>
      </c>
      <c r="BB26" s="191">
        <v>388</v>
      </c>
      <c r="BC26" s="191">
        <v>467</v>
      </c>
      <c r="BD26" s="185">
        <f t="shared" si="24"/>
        <v>120.36082474226804</v>
      </c>
      <c r="BE26" s="183">
        <f t="shared" si="25"/>
        <v>79</v>
      </c>
      <c r="BF26" s="191">
        <v>305</v>
      </c>
      <c r="BG26" s="191">
        <v>394</v>
      </c>
      <c r="BH26" s="185">
        <f t="shared" si="26"/>
        <v>129.18032786885246</v>
      </c>
      <c r="BI26" s="183">
        <f t="shared" si="27"/>
        <v>89</v>
      </c>
      <c r="BJ26" s="196">
        <v>2070</v>
      </c>
      <c r="BK26" s="191">
        <v>2529.268292682927</v>
      </c>
      <c r="BL26" s="183">
        <f t="shared" si="28"/>
        <v>459.26829268292704</v>
      </c>
      <c r="BM26" s="191">
        <v>27</v>
      </c>
      <c r="BN26" s="191">
        <v>23</v>
      </c>
      <c r="BO26" s="185">
        <f t="shared" si="29"/>
        <v>85.2</v>
      </c>
      <c r="BP26" s="183">
        <f t="shared" si="30"/>
        <v>-4</v>
      </c>
      <c r="BQ26" s="217">
        <v>34</v>
      </c>
      <c r="BR26" s="217">
        <v>3</v>
      </c>
      <c r="BS26" s="185">
        <f t="shared" si="31"/>
        <v>8.8</v>
      </c>
      <c r="BT26" s="183">
        <f t="shared" si="32"/>
        <v>-31</v>
      </c>
      <c r="BU26" s="223">
        <v>3768.56</v>
      </c>
      <c r="BV26" s="219">
        <v>3996</v>
      </c>
      <c r="BW26" s="207">
        <f t="shared" si="34"/>
        <v>106</v>
      </c>
      <c r="BX26" s="206">
        <f t="shared" si="35"/>
        <v>227.44000000000005</v>
      </c>
      <c r="BY26" s="216"/>
      <c r="BZ26" s="6"/>
      <c r="CA26" s="6"/>
    </row>
    <row r="27" spans="1:79" s="12" customFormat="1" ht="27" customHeight="1">
      <c r="A27" s="174" t="s">
        <v>108</v>
      </c>
      <c r="B27" s="191">
        <v>492</v>
      </c>
      <c r="C27" s="192">
        <v>523</v>
      </c>
      <c r="D27" s="184">
        <f t="shared" si="0"/>
        <v>106.30081300813008</v>
      </c>
      <c r="E27" s="183">
        <f t="shared" si="1"/>
        <v>31</v>
      </c>
      <c r="F27" s="191">
        <v>66</v>
      </c>
      <c r="G27" s="191">
        <v>74</v>
      </c>
      <c r="H27" s="184">
        <f t="shared" si="2"/>
        <v>112.12121212121211</v>
      </c>
      <c r="I27" s="183">
        <f t="shared" si="3"/>
        <v>8</v>
      </c>
      <c r="J27" s="191">
        <v>74</v>
      </c>
      <c r="K27" s="191">
        <v>34</v>
      </c>
      <c r="L27" s="184">
        <f t="shared" si="4"/>
        <v>45.94594594594595</v>
      </c>
      <c r="M27" s="183">
        <f t="shared" si="5"/>
        <v>-40</v>
      </c>
      <c r="N27" s="193">
        <v>63</v>
      </c>
      <c r="O27" s="191">
        <v>15</v>
      </c>
      <c r="P27" s="185">
        <f t="shared" si="36"/>
        <v>23.809523809523807</v>
      </c>
      <c r="Q27" s="186">
        <f t="shared" si="6"/>
        <v>-48</v>
      </c>
      <c r="R27" s="191">
        <v>2</v>
      </c>
      <c r="S27" s="193">
        <v>2</v>
      </c>
      <c r="T27" s="185">
        <f t="shared" si="7"/>
        <v>100</v>
      </c>
      <c r="U27" s="183">
        <f t="shared" si="8"/>
        <v>0</v>
      </c>
      <c r="V27" s="186"/>
      <c r="W27" s="186"/>
      <c r="X27" s="185" t="e">
        <f t="shared" si="9"/>
        <v>#DIV/0!</v>
      </c>
      <c r="Y27" s="186">
        <f t="shared" si="37"/>
        <v>0</v>
      </c>
      <c r="Z27" s="191">
        <v>536</v>
      </c>
      <c r="AA27" s="191">
        <v>518</v>
      </c>
      <c r="AB27" s="184">
        <f t="shared" si="11"/>
        <v>96.64179104477611</v>
      </c>
      <c r="AC27" s="183">
        <f t="shared" si="12"/>
        <v>-18</v>
      </c>
      <c r="AD27" s="191">
        <v>381</v>
      </c>
      <c r="AE27" s="191">
        <v>485</v>
      </c>
      <c r="AF27" s="184">
        <f t="shared" si="13"/>
        <v>127.2965879265092</v>
      </c>
      <c r="AG27" s="183">
        <f t="shared" si="14"/>
        <v>104</v>
      </c>
      <c r="AH27" s="191">
        <v>67</v>
      </c>
      <c r="AI27" s="192">
        <v>0</v>
      </c>
      <c r="AJ27" s="184">
        <f t="shared" si="15"/>
        <v>0</v>
      </c>
      <c r="AK27" s="183">
        <f t="shared" si="16"/>
        <v>-67</v>
      </c>
      <c r="AL27" s="191">
        <v>1</v>
      </c>
      <c r="AM27" s="191">
        <v>2</v>
      </c>
      <c r="AN27" s="185">
        <f t="shared" si="17"/>
        <v>200</v>
      </c>
      <c r="AO27" s="183">
        <f t="shared" si="18"/>
        <v>1</v>
      </c>
      <c r="AP27" s="187">
        <f t="shared" si="19"/>
        <v>-2126</v>
      </c>
      <c r="AQ27" s="181">
        <f t="shared" si="20"/>
        <v>-2049</v>
      </c>
      <c r="AR27" s="181">
        <v>2178</v>
      </c>
      <c r="AS27" s="188">
        <v>2086</v>
      </c>
      <c r="AT27" s="194">
        <v>31</v>
      </c>
      <c r="AU27" s="194">
        <v>52</v>
      </c>
      <c r="AV27" s="190">
        <f t="shared" si="33"/>
        <v>167.7</v>
      </c>
      <c r="AW27" s="189">
        <f t="shared" si="21"/>
        <v>21</v>
      </c>
      <c r="AX27" s="195">
        <v>94</v>
      </c>
      <c r="AY27" s="191">
        <v>87</v>
      </c>
      <c r="AZ27" s="185">
        <f t="shared" si="22"/>
        <v>92.6</v>
      </c>
      <c r="BA27" s="183">
        <f t="shared" si="23"/>
        <v>-7</v>
      </c>
      <c r="BB27" s="191">
        <v>440</v>
      </c>
      <c r="BC27" s="191">
        <v>486</v>
      </c>
      <c r="BD27" s="185">
        <f t="shared" si="24"/>
        <v>110.45454545454545</v>
      </c>
      <c r="BE27" s="183">
        <f t="shared" si="25"/>
        <v>46</v>
      </c>
      <c r="BF27" s="191">
        <v>367</v>
      </c>
      <c r="BG27" s="191">
        <v>439</v>
      </c>
      <c r="BH27" s="185">
        <f t="shared" si="26"/>
        <v>119.61852861035422</v>
      </c>
      <c r="BI27" s="183">
        <f t="shared" si="27"/>
        <v>72</v>
      </c>
      <c r="BJ27" s="196">
        <v>2752</v>
      </c>
      <c r="BK27" s="191">
        <v>3225</v>
      </c>
      <c r="BL27" s="183">
        <f t="shared" si="28"/>
        <v>473</v>
      </c>
      <c r="BM27" s="191">
        <v>25</v>
      </c>
      <c r="BN27" s="191">
        <v>48</v>
      </c>
      <c r="BO27" s="185">
        <f t="shared" si="29"/>
        <v>192</v>
      </c>
      <c r="BP27" s="183">
        <f t="shared" si="30"/>
        <v>23</v>
      </c>
      <c r="BQ27" s="217">
        <v>67</v>
      </c>
      <c r="BR27" s="217">
        <v>53</v>
      </c>
      <c r="BS27" s="185">
        <f t="shared" si="31"/>
        <v>79.1</v>
      </c>
      <c r="BT27" s="183">
        <f t="shared" si="32"/>
        <v>-14</v>
      </c>
      <c r="BU27" s="223">
        <v>4072.24</v>
      </c>
      <c r="BV27" s="219">
        <v>5144.57</v>
      </c>
      <c r="BW27" s="207">
        <f t="shared" si="34"/>
        <v>126.3</v>
      </c>
      <c r="BX27" s="206">
        <f t="shared" si="35"/>
        <v>1072.33</v>
      </c>
      <c r="BY27" s="216"/>
      <c r="BZ27" s="6"/>
      <c r="CA27" s="6"/>
    </row>
    <row r="28" spans="1:79" s="12" customFormat="1" ht="21.75" customHeight="1">
      <c r="A28" s="176" t="s">
        <v>109</v>
      </c>
      <c r="B28" s="191">
        <v>2671</v>
      </c>
      <c r="C28" s="192">
        <v>2748</v>
      </c>
      <c r="D28" s="184">
        <f t="shared" si="0"/>
        <v>102.88281542493448</v>
      </c>
      <c r="E28" s="183">
        <f t="shared" si="1"/>
        <v>77</v>
      </c>
      <c r="F28" s="191">
        <v>405</v>
      </c>
      <c r="G28" s="191">
        <v>360</v>
      </c>
      <c r="H28" s="184">
        <f t="shared" si="2"/>
        <v>88.88888888888889</v>
      </c>
      <c r="I28" s="183">
        <f t="shared" si="3"/>
        <v>-45</v>
      </c>
      <c r="J28" s="191">
        <v>468</v>
      </c>
      <c r="K28" s="191">
        <v>427</v>
      </c>
      <c r="L28" s="184">
        <f t="shared" si="4"/>
        <v>91.23931623931624</v>
      </c>
      <c r="M28" s="183">
        <f t="shared" si="5"/>
        <v>-41</v>
      </c>
      <c r="N28" s="193">
        <v>316</v>
      </c>
      <c r="O28" s="191">
        <v>266</v>
      </c>
      <c r="P28" s="185">
        <f t="shared" si="36"/>
        <v>84.17721518987342</v>
      </c>
      <c r="Q28" s="186">
        <f t="shared" si="6"/>
        <v>-50</v>
      </c>
      <c r="R28" s="191">
        <v>20</v>
      </c>
      <c r="S28" s="193">
        <v>47</v>
      </c>
      <c r="T28" s="185">
        <f t="shared" si="7"/>
        <v>235</v>
      </c>
      <c r="U28" s="183">
        <f t="shared" si="8"/>
        <v>27</v>
      </c>
      <c r="V28" s="186"/>
      <c r="W28" s="186"/>
      <c r="X28" s="185" t="e">
        <f t="shared" si="9"/>
        <v>#DIV/0!</v>
      </c>
      <c r="Y28" s="186">
        <f t="shared" si="37"/>
        <v>0</v>
      </c>
      <c r="Z28" s="191">
        <v>3418</v>
      </c>
      <c r="AA28" s="191">
        <v>3222</v>
      </c>
      <c r="AB28" s="184">
        <f t="shared" si="11"/>
        <v>94.26565242832066</v>
      </c>
      <c r="AC28" s="183">
        <f t="shared" si="12"/>
        <v>-196</v>
      </c>
      <c r="AD28" s="191">
        <v>2396</v>
      </c>
      <c r="AE28" s="191">
        <v>2452</v>
      </c>
      <c r="AF28" s="184">
        <f t="shared" si="13"/>
        <v>102.3372287145242</v>
      </c>
      <c r="AG28" s="183">
        <f t="shared" si="14"/>
        <v>56</v>
      </c>
      <c r="AH28" s="191">
        <v>243</v>
      </c>
      <c r="AI28" s="192">
        <v>4</v>
      </c>
      <c r="AJ28" s="184">
        <f t="shared" si="15"/>
        <v>1.646090534979424</v>
      </c>
      <c r="AK28" s="183">
        <f t="shared" si="16"/>
        <v>-239</v>
      </c>
      <c r="AL28" s="191">
        <v>54</v>
      </c>
      <c r="AM28" s="191">
        <v>54</v>
      </c>
      <c r="AN28" s="185">
        <f t="shared" si="17"/>
        <v>100</v>
      </c>
      <c r="AO28" s="183">
        <f t="shared" si="18"/>
        <v>0</v>
      </c>
      <c r="AP28" s="187">
        <f t="shared" si="19"/>
        <v>-10219</v>
      </c>
      <c r="AQ28" s="181">
        <f t="shared" si="20"/>
        <v>-10352</v>
      </c>
      <c r="AR28" s="181">
        <v>10639</v>
      </c>
      <c r="AS28" s="188">
        <v>10758</v>
      </c>
      <c r="AT28" s="194">
        <v>471</v>
      </c>
      <c r="AU28" s="194">
        <v>472</v>
      </c>
      <c r="AV28" s="190">
        <f t="shared" si="33"/>
        <v>100.2</v>
      </c>
      <c r="AW28" s="189">
        <f t="shared" si="21"/>
        <v>1</v>
      </c>
      <c r="AX28" s="195">
        <v>1111</v>
      </c>
      <c r="AY28" s="191">
        <v>1158</v>
      </c>
      <c r="AZ28" s="185">
        <f t="shared" si="22"/>
        <v>104.2</v>
      </c>
      <c r="BA28" s="183">
        <f t="shared" si="23"/>
        <v>47</v>
      </c>
      <c r="BB28" s="191">
        <v>2251</v>
      </c>
      <c r="BC28" s="191">
        <v>2342</v>
      </c>
      <c r="BD28" s="185">
        <f t="shared" si="24"/>
        <v>104.04264771212794</v>
      </c>
      <c r="BE28" s="183">
        <f t="shared" si="25"/>
        <v>91</v>
      </c>
      <c r="BF28" s="191">
        <v>1692</v>
      </c>
      <c r="BG28" s="191">
        <v>1840</v>
      </c>
      <c r="BH28" s="185">
        <f t="shared" si="26"/>
        <v>108.74704491725768</v>
      </c>
      <c r="BI28" s="183">
        <f t="shared" si="27"/>
        <v>148</v>
      </c>
      <c r="BJ28" s="196">
        <v>2507</v>
      </c>
      <c r="BK28" s="191">
        <v>3113.159191720059</v>
      </c>
      <c r="BL28" s="183">
        <f t="shared" si="28"/>
        <v>606.159191720059</v>
      </c>
      <c r="BM28" s="191">
        <v>587</v>
      </c>
      <c r="BN28" s="191">
        <v>631</v>
      </c>
      <c r="BO28" s="185">
        <f t="shared" si="29"/>
        <v>107.5</v>
      </c>
      <c r="BP28" s="183">
        <f t="shared" si="30"/>
        <v>44</v>
      </c>
      <c r="BQ28" s="217">
        <v>346</v>
      </c>
      <c r="BR28" s="217">
        <v>153</v>
      </c>
      <c r="BS28" s="185">
        <f t="shared" si="31"/>
        <v>44.2</v>
      </c>
      <c r="BT28" s="183">
        <f t="shared" si="32"/>
        <v>-193</v>
      </c>
      <c r="BU28" s="223">
        <v>4438</v>
      </c>
      <c r="BV28" s="219">
        <v>5603.1</v>
      </c>
      <c r="BW28" s="207">
        <f t="shared" si="34"/>
        <v>126.3</v>
      </c>
      <c r="BX28" s="206">
        <f t="shared" si="35"/>
        <v>1165.1000000000004</v>
      </c>
      <c r="BY28" s="216"/>
      <c r="BZ28" s="6"/>
      <c r="CA28" s="6"/>
    </row>
    <row r="29" spans="1:79" s="12" customFormat="1" ht="21.75" customHeight="1">
      <c r="A29" s="176" t="s">
        <v>110</v>
      </c>
      <c r="B29" s="191">
        <v>1041</v>
      </c>
      <c r="C29" s="192">
        <v>1084</v>
      </c>
      <c r="D29" s="184">
        <f t="shared" si="0"/>
        <v>104.13064361191162</v>
      </c>
      <c r="E29" s="183">
        <f t="shared" si="1"/>
        <v>43</v>
      </c>
      <c r="F29" s="191">
        <v>201</v>
      </c>
      <c r="G29" s="191">
        <v>201</v>
      </c>
      <c r="H29" s="184">
        <f t="shared" si="2"/>
        <v>100</v>
      </c>
      <c r="I29" s="183">
        <f t="shared" si="3"/>
        <v>0</v>
      </c>
      <c r="J29" s="191">
        <v>150</v>
      </c>
      <c r="K29" s="191">
        <v>175</v>
      </c>
      <c r="L29" s="184">
        <f t="shared" si="4"/>
        <v>116.66666666666667</v>
      </c>
      <c r="M29" s="183">
        <f t="shared" si="5"/>
        <v>25</v>
      </c>
      <c r="N29" s="193">
        <v>87</v>
      </c>
      <c r="O29" s="191">
        <v>113</v>
      </c>
      <c r="P29" s="185">
        <f t="shared" si="36"/>
        <v>129.8850574712644</v>
      </c>
      <c r="Q29" s="186">
        <f t="shared" si="6"/>
        <v>26</v>
      </c>
      <c r="R29" s="191">
        <v>22</v>
      </c>
      <c r="S29" s="193">
        <v>34</v>
      </c>
      <c r="T29" s="185">
        <f t="shared" si="7"/>
        <v>154.54545454545453</v>
      </c>
      <c r="U29" s="183">
        <f t="shared" si="8"/>
        <v>12</v>
      </c>
      <c r="V29" s="186"/>
      <c r="W29" s="186"/>
      <c r="X29" s="185" t="e">
        <f t="shared" si="9"/>
        <v>#DIV/0!</v>
      </c>
      <c r="Y29" s="186">
        <f t="shared" si="37"/>
        <v>0</v>
      </c>
      <c r="Z29" s="191">
        <v>1293</v>
      </c>
      <c r="AA29" s="191">
        <v>1359</v>
      </c>
      <c r="AB29" s="184">
        <f t="shared" si="11"/>
        <v>105.10440835266822</v>
      </c>
      <c r="AC29" s="183">
        <f t="shared" si="12"/>
        <v>66</v>
      </c>
      <c r="AD29" s="191">
        <v>971</v>
      </c>
      <c r="AE29" s="191">
        <v>953</v>
      </c>
      <c r="AF29" s="184">
        <f t="shared" si="13"/>
        <v>98.14624098867148</v>
      </c>
      <c r="AG29" s="183">
        <f t="shared" si="14"/>
        <v>-18</v>
      </c>
      <c r="AH29" s="191">
        <v>125</v>
      </c>
      <c r="AI29" s="192">
        <v>222</v>
      </c>
      <c r="AJ29" s="184">
        <f t="shared" si="15"/>
        <v>177.6</v>
      </c>
      <c r="AK29" s="183">
        <f t="shared" si="16"/>
        <v>97</v>
      </c>
      <c r="AL29" s="191">
        <v>10</v>
      </c>
      <c r="AM29" s="191">
        <v>10</v>
      </c>
      <c r="AN29" s="185">
        <f t="shared" si="17"/>
        <v>100</v>
      </c>
      <c r="AO29" s="183">
        <f t="shared" si="18"/>
        <v>0</v>
      </c>
      <c r="AP29" s="187">
        <f t="shared" si="19"/>
        <v>-2767</v>
      </c>
      <c r="AQ29" s="181">
        <f t="shared" si="20"/>
        <v>-2356</v>
      </c>
      <c r="AR29" s="181">
        <v>2916</v>
      </c>
      <c r="AS29" s="188">
        <v>2497</v>
      </c>
      <c r="AT29" s="194">
        <v>109</v>
      </c>
      <c r="AU29" s="194">
        <v>134</v>
      </c>
      <c r="AV29" s="190">
        <f t="shared" si="33"/>
        <v>122.9</v>
      </c>
      <c r="AW29" s="189">
        <f t="shared" si="21"/>
        <v>25</v>
      </c>
      <c r="AX29" s="195">
        <v>305</v>
      </c>
      <c r="AY29" s="191">
        <v>316</v>
      </c>
      <c r="AZ29" s="185">
        <f t="shared" si="22"/>
        <v>103.6</v>
      </c>
      <c r="BA29" s="183">
        <f t="shared" si="23"/>
        <v>11</v>
      </c>
      <c r="BB29" s="191">
        <v>892</v>
      </c>
      <c r="BC29" s="191">
        <v>943</v>
      </c>
      <c r="BD29" s="185">
        <f t="shared" si="24"/>
        <v>105.71748878923768</v>
      </c>
      <c r="BE29" s="183">
        <f t="shared" si="25"/>
        <v>51</v>
      </c>
      <c r="BF29" s="191">
        <v>784</v>
      </c>
      <c r="BG29" s="191">
        <v>837</v>
      </c>
      <c r="BH29" s="185">
        <f t="shared" si="26"/>
        <v>106.76020408163265</v>
      </c>
      <c r="BI29" s="183">
        <f t="shared" si="27"/>
        <v>53</v>
      </c>
      <c r="BJ29" s="196">
        <v>2359</v>
      </c>
      <c r="BK29" s="191">
        <v>3372.79322853688</v>
      </c>
      <c r="BL29" s="183">
        <f t="shared" si="28"/>
        <v>1013.7932285368802</v>
      </c>
      <c r="BM29" s="191">
        <v>118</v>
      </c>
      <c r="BN29" s="191">
        <v>121</v>
      </c>
      <c r="BO29" s="185">
        <f t="shared" si="29"/>
        <v>102.5</v>
      </c>
      <c r="BP29" s="183">
        <f t="shared" si="30"/>
        <v>3</v>
      </c>
      <c r="BQ29" s="217">
        <v>62</v>
      </c>
      <c r="BR29" s="217">
        <v>77</v>
      </c>
      <c r="BS29" s="185">
        <f t="shared" si="31"/>
        <v>124.2</v>
      </c>
      <c r="BT29" s="183">
        <f t="shared" si="32"/>
        <v>15</v>
      </c>
      <c r="BU29" s="223">
        <v>4547.03</v>
      </c>
      <c r="BV29" s="219">
        <v>5063.13</v>
      </c>
      <c r="BW29" s="207">
        <f t="shared" si="34"/>
        <v>111.4</v>
      </c>
      <c r="BX29" s="206">
        <f t="shared" si="35"/>
        <v>516.1000000000004</v>
      </c>
      <c r="BY29" s="216"/>
      <c r="BZ29" s="6"/>
      <c r="CA29" s="6"/>
    </row>
    <row r="30" spans="1:79" s="12" customFormat="1" ht="20.25" customHeight="1">
      <c r="A30" s="204" t="s">
        <v>66</v>
      </c>
      <c r="B30" s="191">
        <v>998</v>
      </c>
      <c r="C30" s="192">
        <v>1074</v>
      </c>
      <c r="D30" s="184">
        <f t="shared" si="0"/>
        <v>107.61523046092185</v>
      </c>
      <c r="E30" s="183">
        <f t="shared" si="1"/>
        <v>76</v>
      </c>
      <c r="F30" s="191">
        <v>184</v>
      </c>
      <c r="G30" s="191">
        <v>160</v>
      </c>
      <c r="H30" s="184">
        <f t="shared" si="2"/>
        <v>86.95652173913044</v>
      </c>
      <c r="I30" s="183">
        <f t="shared" si="3"/>
        <v>-24</v>
      </c>
      <c r="J30" s="191">
        <v>167</v>
      </c>
      <c r="K30" s="191">
        <v>199</v>
      </c>
      <c r="L30" s="184">
        <f t="shared" si="4"/>
        <v>119.16167664670658</v>
      </c>
      <c r="M30" s="183">
        <f t="shared" si="5"/>
        <v>32</v>
      </c>
      <c r="N30" s="193">
        <v>122</v>
      </c>
      <c r="O30" s="191">
        <v>161</v>
      </c>
      <c r="P30" s="185">
        <f t="shared" si="36"/>
        <v>131.9672131147541</v>
      </c>
      <c r="Q30" s="186">
        <f t="shared" si="6"/>
        <v>39</v>
      </c>
      <c r="R30" s="191">
        <v>3</v>
      </c>
      <c r="S30" s="193">
        <v>6</v>
      </c>
      <c r="T30" s="185">
        <f t="shared" si="7"/>
        <v>200</v>
      </c>
      <c r="U30" s="183">
        <f t="shared" si="8"/>
        <v>3</v>
      </c>
      <c r="V30" s="186"/>
      <c r="W30" s="186"/>
      <c r="X30" s="185" t="e">
        <f t="shared" si="9"/>
        <v>#DIV/0!</v>
      </c>
      <c r="Y30" s="186">
        <f t="shared" si="37"/>
        <v>0</v>
      </c>
      <c r="Z30" s="191">
        <v>1136</v>
      </c>
      <c r="AA30" s="191">
        <v>1561</v>
      </c>
      <c r="AB30" s="184">
        <f t="shared" si="11"/>
        <v>137.41197183098592</v>
      </c>
      <c r="AC30" s="183">
        <f t="shared" si="12"/>
        <v>425</v>
      </c>
      <c r="AD30" s="191">
        <v>939</v>
      </c>
      <c r="AE30" s="191">
        <v>1004</v>
      </c>
      <c r="AF30" s="184">
        <f t="shared" si="13"/>
        <v>106.92225772097976</v>
      </c>
      <c r="AG30" s="183">
        <f t="shared" si="14"/>
        <v>65</v>
      </c>
      <c r="AH30" s="191">
        <v>0</v>
      </c>
      <c r="AI30" s="192">
        <v>229</v>
      </c>
      <c r="AJ30" s="184"/>
      <c r="AK30" s="183">
        <f t="shared" si="16"/>
        <v>229</v>
      </c>
      <c r="AL30" s="191">
        <v>2</v>
      </c>
      <c r="AM30" s="191">
        <v>5</v>
      </c>
      <c r="AN30" s="185">
        <f t="shared" si="17"/>
        <v>250</v>
      </c>
      <c r="AO30" s="183">
        <f t="shared" si="18"/>
        <v>3</v>
      </c>
      <c r="AP30" s="187">
        <f t="shared" si="19"/>
        <v>-3448</v>
      </c>
      <c r="AQ30" s="181">
        <f t="shared" si="20"/>
        <v>-3841</v>
      </c>
      <c r="AR30" s="181">
        <v>3567</v>
      </c>
      <c r="AS30" s="188">
        <v>3950</v>
      </c>
      <c r="AT30" s="194">
        <v>117</v>
      </c>
      <c r="AU30" s="194">
        <v>147</v>
      </c>
      <c r="AV30" s="190">
        <f t="shared" si="33"/>
        <v>125.6</v>
      </c>
      <c r="AW30" s="189">
        <f t="shared" si="21"/>
        <v>30</v>
      </c>
      <c r="AX30" s="195">
        <v>359</v>
      </c>
      <c r="AY30" s="191">
        <v>400</v>
      </c>
      <c r="AZ30" s="185">
        <f t="shared" si="22"/>
        <v>111.4</v>
      </c>
      <c r="BA30" s="183">
        <f t="shared" si="23"/>
        <v>41</v>
      </c>
      <c r="BB30" s="191">
        <v>879</v>
      </c>
      <c r="BC30" s="191">
        <v>965</v>
      </c>
      <c r="BD30" s="185">
        <f t="shared" si="24"/>
        <v>109.78384527872582</v>
      </c>
      <c r="BE30" s="183">
        <f t="shared" si="25"/>
        <v>86</v>
      </c>
      <c r="BF30" s="191">
        <v>747</v>
      </c>
      <c r="BG30" s="191">
        <v>862</v>
      </c>
      <c r="BH30" s="185">
        <f t="shared" si="26"/>
        <v>115.39491298527442</v>
      </c>
      <c r="BI30" s="183">
        <f t="shared" si="27"/>
        <v>115</v>
      </c>
      <c r="BJ30" s="196">
        <v>2499</v>
      </c>
      <c r="BK30" s="191">
        <v>3292.5707547169814</v>
      </c>
      <c r="BL30" s="183">
        <f t="shared" si="28"/>
        <v>793.5707547169814</v>
      </c>
      <c r="BM30" s="191">
        <v>161</v>
      </c>
      <c r="BN30" s="191">
        <v>163</v>
      </c>
      <c r="BO30" s="185">
        <f t="shared" si="29"/>
        <v>101.2</v>
      </c>
      <c r="BP30" s="183">
        <f t="shared" si="30"/>
        <v>2</v>
      </c>
      <c r="BQ30" s="217">
        <v>82</v>
      </c>
      <c r="BR30" s="217">
        <v>8</v>
      </c>
      <c r="BS30" s="185">
        <f t="shared" si="31"/>
        <v>9.8</v>
      </c>
      <c r="BT30" s="183">
        <f t="shared" si="32"/>
        <v>-74</v>
      </c>
      <c r="BU30" s="223">
        <v>4066.51</v>
      </c>
      <c r="BV30" s="219">
        <v>4962.36</v>
      </c>
      <c r="BW30" s="207">
        <f t="shared" si="34"/>
        <v>122</v>
      </c>
      <c r="BX30" s="206">
        <f t="shared" si="35"/>
        <v>895.8499999999995</v>
      </c>
      <c r="BY30" s="216"/>
      <c r="BZ30" s="6"/>
      <c r="CA30" s="6"/>
    </row>
    <row r="31" spans="5:76" s="32" customFormat="1" ht="20.25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AX31" s="34"/>
      <c r="AY31" s="34"/>
      <c r="AZ31" s="34"/>
      <c r="BA31" s="35"/>
      <c r="BI31" s="36"/>
      <c r="BJ31" s="36"/>
      <c r="BK31" s="36"/>
      <c r="BQ31" s="197"/>
      <c r="BR31" s="197"/>
      <c r="BS31" s="197"/>
      <c r="BT31" s="197"/>
      <c r="BU31" s="208"/>
      <c r="BV31" s="208"/>
      <c r="BW31" s="209"/>
      <c r="BX31" s="210"/>
    </row>
    <row r="32" spans="5:76" s="32" customFormat="1" ht="13.5"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AX32" s="34"/>
      <c r="AY32" s="34"/>
      <c r="AZ32" s="34"/>
      <c r="BA32" s="35"/>
      <c r="BI32" s="36"/>
      <c r="BJ32" s="36"/>
      <c r="BK32" s="36"/>
      <c r="BU32" s="211"/>
      <c r="BV32" s="211"/>
      <c r="BW32" s="212"/>
      <c r="BX32" s="213"/>
    </row>
    <row r="33" spans="5:76" s="32" customFormat="1" ht="13.5"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AX33" s="34"/>
      <c r="AY33" s="34"/>
      <c r="AZ33" s="34"/>
      <c r="BA33" s="35"/>
      <c r="BI33" s="36"/>
      <c r="BJ33" s="36"/>
      <c r="BK33" s="36"/>
      <c r="BU33" s="211"/>
      <c r="BV33" s="211"/>
      <c r="BW33" s="212"/>
      <c r="BX33" s="213"/>
    </row>
    <row r="34" spans="5:76" s="32" customFormat="1" ht="13.5"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BA34" s="36"/>
      <c r="BI34" s="36"/>
      <c r="BJ34" s="36"/>
      <c r="BK34" s="36"/>
      <c r="BU34" s="211"/>
      <c r="BV34" s="211"/>
      <c r="BW34" s="212"/>
      <c r="BX34" s="213"/>
    </row>
    <row r="35" spans="5:63" s="32" customFormat="1" ht="12.75"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BI35" s="36"/>
      <c r="BJ35" s="36"/>
      <c r="BK35" s="36"/>
    </row>
    <row r="36" spans="5:17" s="32" customFormat="1" ht="12.75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5:17" s="32" customFormat="1" ht="12.75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5:17" s="32" customFormat="1" ht="12.75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</sheetData>
  <sheetProtection/>
  <mergeCells count="74">
    <mergeCell ref="BU3:BX5"/>
    <mergeCell ref="BU6:BU7"/>
    <mergeCell ref="BV6:BV7"/>
    <mergeCell ref="BW6:BX6"/>
    <mergeCell ref="BM3:BT5"/>
    <mergeCell ref="BQ6:BR6"/>
    <mergeCell ref="BS6:BT6"/>
    <mergeCell ref="BO6:BP6"/>
    <mergeCell ref="BN6:BN7"/>
    <mergeCell ref="A3:A7"/>
    <mergeCell ref="B3:E5"/>
    <mergeCell ref="F3:I5"/>
    <mergeCell ref="J3:M5"/>
    <mergeCell ref="B6:B7"/>
    <mergeCell ref="C6:C7"/>
    <mergeCell ref="K6:K7"/>
    <mergeCell ref="D6:E6"/>
    <mergeCell ref="F6:F7"/>
    <mergeCell ref="G6:G7"/>
    <mergeCell ref="R6:R7"/>
    <mergeCell ref="S6:S7"/>
    <mergeCell ref="B1:U1"/>
    <mergeCell ref="B2:U2"/>
    <mergeCell ref="R3:U5"/>
    <mergeCell ref="H6:I6"/>
    <mergeCell ref="J6:J7"/>
    <mergeCell ref="L6:M6"/>
    <mergeCell ref="N3:Q5"/>
    <mergeCell ref="N6:N7"/>
    <mergeCell ref="O6:O7"/>
    <mergeCell ref="P6:Q6"/>
    <mergeCell ref="BJ3:BL5"/>
    <mergeCell ref="AT3:AW5"/>
    <mergeCell ref="AX3:BA5"/>
    <mergeCell ref="BB3:BE5"/>
    <mergeCell ref="T6:U6"/>
    <mergeCell ref="BF3:BI5"/>
    <mergeCell ref="AL3:AO5"/>
    <mergeCell ref="Z3:AC5"/>
    <mergeCell ref="AD4:AG5"/>
    <mergeCell ref="AR4:AS5"/>
    <mergeCell ref="V3:Y5"/>
    <mergeCell ref="AD3:AK3"/>
    <mergeCell ref="AH4:AK5"/>
    <mergeCell ref="V6:V7"/>
    <mergeCell ref="Z6:Z7"/>
    <mergeCell ref="AE6:AE7"/>
    <mergeCell ref="AF6:AG6"/>
    <mergeCell ref="W6:W7"/>
    <mergeCell ref="X6:Y6"/>
    <mergeCell ref="AA6:AA7"/>
    <mergeCell ref="AB6:AC6"/>
    <mergeCell ref="AD6:AD7"/>
    <mergeCell ref="BM6:BM7"/>
    <mergeCell ref="BC6:BC7"/>
    <mergeCell ref="BD6:BE6"/>
    <mergeCell ref="AH6:AH7"/>
    <mergeCell ref="AI6:AI7"/>
    <mergeCell ref="AJ6:AK6"/>
    <mergeCell ref="AL6:AL7"/>
    <mergeCell ref="BB6:BB7"/>
    <mergeCell ref="BJ6:BJ7"/>
    <mergeCell ref="BK6:BK7"/>
    <mergeCell ref="BL6:BL7"/>
    <mergeCell ref="BF6:BF7"/>
    <mergeCell ref="BH6:BI6"/>
    <mergeCell ref="AM6:AM7"/>
    <mergeCell ref="AU6:AU7"/>
    <mergeCell ref="AV6:AW6"/>
    <mergeCell ref="AX6:AY6"/>
    <mergeCell ref="BG6:BG7"/>
    <mergeCell ref="AZ6:BA6"/>
    <mergeCell ref="AT6:AT7"/>
    <mergeCell ref="AN6:AO6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  <colBreaks count="2" manualBreakCount="2">
    <brk id="25" max="29" man="1"/>
    <brk id="4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Administrator</cp:lastModifiedBy>
  <cp:lastPrinted>2018-11-13T11:50:36Z</cp:lastPrinted>
  <dcterms:created xsi:type="dcterms:W3CDTF">2017-11-17T08:56:41Z</dcterms:created>
  <dcterms:modified xsi:type="dcterms:W3CDTF">2019-02-20T07:09:52Z</dcterms:modified>
  <cp:category/>
  <cp:version/>
  <cp:contentType/>
  <cp:contentStatus/>
</cp:coreProperties>
</file>