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573" activeTab="5"/>
  </bookViews>
  <sheets>
    <sheet name="1 " sheetId="1" r:id="rId1"/>
    <sheet name=" 3 " sheetId="2" r:id="rId2"/>
    <sheet name="4 " sheetId="3" r:id="rId3"/>
    <sheet name="5 " sheetId="4" r:id="rId4"/>
    <sheet name="6 " sheetId="5" r:id="rId5"/>
    <sheet name="7 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'4 '!#REF!</definedName>
    <definedName name="ACwvu.форма7." localSheetId="3" hidden="1">'5 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'4 '!#REF!</definedName>
    <definedName name="Swvu.форма7." localSheetId="3" hidden="1">'5 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 3 '!$B:$B</definedName>
    <definedName name="_xlnm.Print_Titles" localSheetId="2">'4 '!$A:$A</definedName>
    <definedName name="_xlnm.Print_Titles" localSheetId="3">'5 '!$A:$A</definedName>
    <definedName name="_xlnm.Print_Titles" localSheetId="5">'7 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 3 '!$B$1:$F$29</definedName>
    <definedName name="_xlnm.Print_Area" localSheetId="0">'1 '!$A$1:$K$10</definedName>
    <definedName name="_xlnm.Print_Area" localSheetId="2">'4 '!$A$1:$E$25</definedName>
    <definedName name="_xlnm.Print_Area" localSheetId="3">'5 '!$A$1:$E$15</definedName>
    <definedName name="_xlnm.Print_Area" localSheetId="4">'6 '!$A$1:$E$29</definedName>
    <definedName name="_xlnm.Print_Area" localSheetId="5">'7 '!$A$1:$BQ$30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<sst xmlns="http://schemas.openxmlformats.org/spreadsheetml/2006/main" count="237" uniqueCount="148">
  <si>
    <t>Показник</t>
  </si>
  <si>
    <t>2017 р.</t>
  </si>
  <si>
    <t>зміна значення</t>
  </si>
  <si>
    <t>%</t>
  </si>
  <si>
    <t>Мали статус безробітного, тис. осіб</t>
  </si>
  <si>
    <t>з них зареєстровано з початку року</t>
  </si>
  <si>
    <t>Питома вага працевлаштованих до набуття статусу, %</t>
  </si>
  <si>
    <t>Брали участь у громадських та інших роботах тимчасового характеру,  тис. осіб</t>
  </si>
  <si>
    <t xml:space="preserve"> 2017 р.</t>
  </si>
  <si>
    <t>Отримували допомогу по безробіттю,                                                            тис. осіб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</si>
  <si>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</si>
  <si>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</si>
  <si>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</si>
  <si>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</si>
  <si>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</si>
  <si>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</si>
  <si>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</si>
  <si>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</si>
  <si>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</si>
  <si>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</si>
  <si>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</si>
  <si>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</si>
  <si>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</si>
  <si>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</si>
  <si>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</si>
  <si>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</si>
  <si>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</si>
  <si>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</si>
  <si>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</si>
  <si>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</si>
  <si>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</si>
  <si>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</si>
  <si>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</si>
  <si>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</si>
  <si>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</si>
  <si>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</si>
  <si>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</si>
  <si>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</si>
  <si>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</si>
  <si>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</si>
  <si>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</si>
  <si>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</si>
  <si>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</si>
  <si>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</si>
  <si>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</si>
  <si>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</si>
  <si>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</si>
  <si>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</si>
  <si>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</si>
  <si>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</si>
  <si>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</si>
  <si>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</si>
  <si>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</si>
  <si>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</si>
  <si>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</si>
  <si>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</si>
  <si>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</si>
  <si>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</si>
  <si>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</si>
  <si>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</si>
  <si>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</si>
  <si>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</si>
  <si>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</si>
  <si>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</si>
  <si>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</si>
  <si>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</si>
  <si>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</si>
  <si>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</si>
  <si>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</si>
  <si>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</si>
  <si>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</si>
  <si>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</si>
  <si>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</si>
  <si>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</si>
  <si>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</si>
  <si>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</si>
  <si>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</si>
  <si>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 xml:space="preserve">Бахмацький РЦЗ     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</si>
  <si>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</si>
  <si>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</si>
  <si>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</si>
  <si>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   </t>
  </si>
  <si>
    <t xml:space="preserve">Козелецький РЦЗ  </t>
  </si>
  <si>
    <t xml:space="preserve">Коропський РЦЗ   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</si>
  <si>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</si>
  <si>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</si>
  <si>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</si>
  <si>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</si>
  <si>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  </t>
  </si>
  <si>
    <t xml:space="preserve">Ріпкинський РЦЗ        </t>
  </si>
  <si>
    <t xml:space="preserve">Семенівський РЦЗ  </t>
  </si>
  <si>
    <t xml:space="preserve">Сновський РЦЗ        </t>
  </si>
  <si>
    <t xml:space="preserve">Сосницький РЦЗ      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</si>
  <si>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</si>
  <si>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</si>
  <si>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</si>
  <si>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</si>
  <si>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</si>
  <si>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t>Всього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</si>
  <si>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</si>
  <si>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</si>
  <si>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</si>
  <si>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</si>
  <si>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</si>
  <si>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</si>
  <si>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</si>
  <si>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Кількість роботодавців, які надали інформацію про вакансії, одиниць</t>
  </si>
  <si>
    <t xml:space="preserve">  2017 р.</t>
  </si>
  <si>
    <t xml:space="preserve"> 2018 р.</t>
  </si>
  <si>
    <t xml:space="preserve">Бахмацький РЦЗ   </t>
  </si>
  <si>
    <t xml:space="preserve">Ічнянський РЦЗ     </t>
  </si>
  <si>
    <t xml:space="preserve">Коропський РЦЗ     </t>
  </si>
  <si>
    <t xml:space="preserve">Носівський РЦЗ      </t>
  </si>
  <si>
    <t xml:space="preserve">Ріпкинський РЦЗ  </t>
  </si>
  <si>
    <t xml:space="preserve">Сосницький РЦЗ  </t>
  </si>
  <si>
    <t>Кількість вакансій по формі 3-ПН, одиниць</t>
  </si>
  <si>
    <t>Інформація про вакансії, отримані з інших джерел, одиниць</t>
  </si>
  <si>
    <t>Всього по області</t>
  </si>
  <si>
    <t xml:space="preserve">Всього </t>
  </si>
  <si>
    <t>Чисельність безробітних, які проходили профнавчання,                                осіб</t>
  </si>
  <si>
    <t xml:space="preserve">За даними Державної служби статистики України </t>
  </si>
  <si>
    <t>Діяльність Чернігівської обласної служби зайнятості</t>
  </si>
  <si>
    <t>Надання послуг Чернігівською обласною службою зайнятості</t>
  </si>
  <si>
    <t xml:space="preserve">Інформація щодо запланованого масового вивільнення працівників </t>
  </si>
  <si>
    <t>Чернігівська область</t>
  </si>
  <si>
    <t>2018 р.</t>
  </si>
  <si>
    <t>Працевлаштовано до набуття статусу  безробітного, осіб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</si>
  <si>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</si>
  <si>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</si>
  <si>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них, особи</t>
  </si>
  <si>
    <t>Всього отримали ваучер на навчання, осіб</t>
  </si>
  <si>
    <t xml:space="preserve"> + (-)                             осіб</t>
  </si>
  <si>
    <t xml:space="preserve"> + (-)                       осіб</t>
  </si>
  <si>
    <t>Економічна активність населення у Чернігівській області
у середньому за  2016 - 2017 рр.,                                                                                                                                                          за місцем проживання та статтю</t>
  </si>
  <si>
    <t>січень-травень     2017 р.</t>
  </si>
  <si>
    <t>січень-травень    2018 р.</t>
  </si>
  <si>
    <t>Інформація щодо запланованого масового вивільнення працівників                                                                                             за січень-травень 2017-2018 рр.</t>
  </si>
  <si>
    <t>січень-травень 2017р.</t>
  </si>
  <si>
    <t>січень-травень 2018р.</t>
  </si>
  <si>
    <t>у січні-травні 2017-2018 рр.</t>
  </si>
  <si>
    <t>у січні-травні 2017 - 2018 рр.</t>
  </si>
  <si>
    <t xml:space="preserve"> + 10.6 в.п.</t>
  </si>
  <si>
    <t>Середній розмір допомоги по безробіттю, у травні грн.</t>
  </si>
  <si>
    <t>Середній розмір допомоги по безробіттю у травні грн.</t>
  </si>
  <si>
    <t>+455 грн.</t>
  </si>
  <si>
    <t>Станом на 1 червня</t>
  </si>
  <si>
    <t>+964 грн.</t>
  </si>
  <si>
    <t xml:space="preserve"> - 3 особи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</si>
</sst>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</numFmts>
  <fonts count="64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double"/>
      <top style="double"/>
      <bottom style="hair"/>
    </border>
    <border>
      <left style="double"/>
      <right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2" borderId="0" applyNumberFormat="0" applyBorder="0" applyAlignment="0" applyProtection="0"/>
    <xf numFmtId="0" fontId="48" fillId="3" borderId="1" applyNumberFormat="0" applyAlignment="0" applyProtection="0"/>
    <xf numFmtId="0" fontId="49" fillId="9" borderId="2" applyNumberFormat="0" applyAlignment="0" applyProtection="0"/>
    <xf numFmtId="0" fontId="50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54" fillId="0" borderId="6" applyNumberFormat="0" applyFill="0" applyAlignment="0" applyProtection="0"/>
    <xf numFmtId="0" fontId="55" fillId="14" borderId="7" applyNumberFormat="0" applyAlignment="0" applyProtection="0"/>
    <xf numFmtId="0" fontId="56" fillId="0" borderId="0" applyNumberFormat="0" applyFill="0" applyBorder="0" applyAlignment="0" applyProtection="0"/>
    <xf numFmtId="0" fontId="57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9" fillId="1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7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58">
      <alignment/>
      <protection/>
    </xf>
    <xf numFmtId="0" fontId="1" fillId="0" borderId="0" xfId="58" applyBorder="1">
      <alignment/>
      <protection/>
    </xf>
    <xf numFmtId="1" fontId="7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10" fillId="0" borderId="0" xfId="61" applyNumberFormat="1" applyFont="1" applyFill="1" applyAlignment="1" applyProtection="1">
      <alignment horizontal="center"/>
      <protection locked="0"/>
    </xf>
    <xf numFmtId="1" fontId="1" fillId="0" borderId="0" xfId="61" applyNumberFormat="1" applyFont="1" applyFill="1" applyProtection="1">
      <alignment/>
      <protection locked="0"/>
    </xf>
    <xf numFmtId="1" fontId="1" fillId="0" borderId="0" xfId="61" applyNumberFormat="1" applyFont="1" applyFill="1" applyAlignment="1" applyProtection="1">
      <alignment/>
      <protection locked="0"/>
    </xf>
    <xf numFmtId="1" fontId="6" fillId="0" borderId="0" xfId="61" applyNumberFormat="1" applyFont="1" applyFill="1" applyAlignment="1" applyProtection="1">
      <alignment horizontal="right"/>
      <protection locked="0"/>
    </xf>
    <xf numFmtId="1" fontId="4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/>
      <protection locked="0"/>
    </xf>
    <xf numFmtId="1" fontId="10" fillId="0" borderId="0" xfId="61" applyNumberFormat="1" applyFont="1" applyFill="1" applyBorder="1" applyAlignment="1" applyProtection="1">
      <alignment horizontal="center"/>
      <protection locked="0"/>
    </xf>
    <xf numFmtId="1" fontId="1" fillId="0" borderId="0" xfId="61" applyNumberFormat="1" applyFont="1" applyFill="1" applyBorder="1" applyProtection="1">
      <alignment/>
      <protection locked="0"/>
    </xf>
    <xf numFmtId="1" fontId="11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61" applyNumberFormat="1" applyFont="1" applyFill="1" applyBorder="1" applyAlignment="1" applyProtection="1">
      <alignment horizontal="center" vertical="center"/>
      <protection locked="0"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8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Protection="1">
      <alignment/>
      <protection locked="0"/>
    </xf>
    <xf numFmtId="1" fontId="1" fillId="0" borderId="17" xfId="61" applyNumberFormat="1" applyFont="1" applyFill="1" applyBorder="1" applyAlignment="1" applyProtection="1">
      <alignment horizontal="center"/>
      <protection/>
    </xf>
    <xf numFmtId="1" fontId="1" fillId="0" borderId="0" xfId="61" applyNumberFormat="1" applyFont="1" applyFill="1" applyBorder="1" applyAlignment="1" applyProtection="1">
      <alignment horizontal="center"/>
      <protection/>
    </xf>
    <xf numFmtId="173" fontId="11" fillId="0" borderId="0" xfId="61" applyNumberFormat="1" applyFont="1" applyFill="1" applyAlignment="1" applyProtection="1">
      <alignment vertical="center"/>
      <protection locked="0"/>
    </xf>
    <xf numFmtId="1" fontId="11" fillId="0" borderId="0" xfId="61" applyNumberFormat="1" applyFont="1" applyFill="1" applyAlignment="1" applyProtection="1">
      <alignment vertical="center"/>
      <protection locked="0"/>
    </xf>
    <xf numFmtId="1" fontId="1" fillId="0" borderId="0" xfId="61" applyNumberFormat="1" applyFont="1" applyFill="1" applyBorder="1" applyAlignment="1" applyProtection="1">
      <alignment vertical="center"/>
      <protection locked="0"/>
    </xf>
    <xf numFmtId="1" fontId="17" fillId="0" borderId="0" xfId="61" applyNumberFormat="1" applyFont="1" applyFill="1" applyBorder="1" applyProtection="1">
      <alignment/>
      <protection locked="0"/>
    </xf>
    <xf numFmtId="173" fontId="17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Protection="1">
      <alignment/>
      <protection locked="0"/>
    </xf>
    <xf numFmtId="3" fontId="18" fillId="0" borderId="0" xfId="61" applyNumberFormat="1" applyFont="1" applyFill="1" applyBorder="1" applyProtection="1">
      <alignment/>
      <protection locked="0"/>
    </xf>
    <xf numFmtId="3" fontId="17" fillId="0" borderId="0" xfId="61" applyNumberFormat="1" applyFont="1" applyFill="1" applyBorder="1" applyProtection="1">
      <alignment/>
      <protection locked="0"/>
    </xf>
    <xf numFmtId="0" fontId="5" fillId="0" borderId="17" xfId="59" applyFont="1" applyFill="1" applyBorder="1" applyAlignment="1">
      <alignment horizontal="center" vertical="center"/>
      <protection/>
    </xf>
    <xf numFmtId="0" fontId="21" fillId="0" borderId="0" xfId="67" applyFont="1" applyFill="1">
      <alignment/>
      <protection/>
    </xf>
    <xf numFmtId="0" fontId="23" fillId="0" borderId="0" xfId="67" applyFont="1" applyFill="1" applyBorder="1" applyAlignment="1">
      <alignment horizontal="center"/>
      <protection/>
    </xf>
    <xf numFmtId="0" fontId="23" fillId="0" borderId="0" xfId="67" applyFont="1" applyFill="1">
      <alignment/>
      <protection/>
    </xf>
    <xf numFmtId="0" fontId="25" fillId="0" borderId="0" xfId="67" applyFont="1" applyFill="1" applyAlignment="1">
      <alignment vertical="center"/>
      <protection/>
    </xf>
    <xf numFmtId="1" fontId="26" fillId="0" borderId="0" xfId="67" applyNumberFormat="1" applyFont="1" applyFill="1">
      <alignment/>
      <protection/>
    </xf>
    <xf numFmtId="0" fontId="26" fillId="0" borderId="0" xfId="67" applyFont="1" applyFill="1">
      <alignment/>
      <protection/>
    </xf>
    <xf numFmtId="0" fontId="25" fillId="0" borderId="0" xfId="67" applyFont="1" applyFill="1" applyAlignment="1">
      <alignment vertical="center" wrapText="1"/>
      <protection/>
    </xf>
    <xf numFmtId="0" fontId="26" fillId="0" borderId="0" xfId="67" applyFont="1" applyFill="1" applyAlignment="1">
      <alignment vertical="center"/>
      <protection/>
    </xf>
    <xf numFmtId="0" fontId="26" fillId="0" borderId="0" xfId="67" applyFont="1" applyFill="1" applyAlignment="1">
      <alignment horizontal="center"/>
      <protection/>
    </xf>
    <xf numFmtId="0" fontId="26" fillId="0" borderId="0" xfId="67" applyFont="1" applyFill="1" applyAlignment="1">
      <alignment wrapText="1"/>
      <protection/>
    </xf>
    <xf numFmtId="3" fontId="24" fillId="0" borderId="17" xfId="67" applyNumberFormat="1" applyFont="1" applyFill="1" applyBorder="1" applyAlignment="1">
      <alignment horizontal="center" vertical="center"/>
      <protection/>
    </xf>
    <xf numFmtId="0" fontId="23" fillId="0" borderId="0" xfId="67" applyFont="1" applyFill="1" applyAlignment="1">
      <alignment vertical="center"/>
      <protection/>
    </xf>
    <xf numFmtId="3" fontId="30" fillId="0" borderId="0" xfId="67" applyNumberFormat="1" applyFont="1" applyFill="1" applyAlignment="1">
      <alignment horizontal="center" vertical="center"/>
      <protection/>
    </xf>
    <xf numFmtId="3" fontId="29" fillId="0" borderId="17" xfId="67" applyNumberFormat="1" applyFont="1" applyFill="1" applyBorder="1" applyAlignment="1">
      <alignment horizontal="center" vertical="center" wrapText="1"/>
      <protection/>
    </xf>
    <xf numFmtId="3" fontId="29" fillId="0" borderId="17" xfId="67" applyNumberFormat="1" applyFont="1" applyFill="1" applyBorder="1" applyAlignment="1">
      <alignment horizontal="center" vertical="center"/>
      <protection/>
    </xf>
    <xf numFmtId="3" fontId="26" fillId="0" borderId="0" xfId="67" applyNumberFormat="1" applyFont="1" applyFill="1">
      <alignment/>
      <protection/>
    </xf>
    <xf numFmtId="173" fontId="26" fillId="0" borderId="0" xfId="67" applyNumberFormat="1" applyFont="1" applyFill="1">
      <alignment/>
      <protection/>
    </xf>
    <xf numFmtId="0" fontId="5" fillId="0" borderId="17" xfId="59" applyFont="1" applyFill="1" applyBorder="1" applyAlignment="1">
      <alignment horizontal="center" vertical="center" wrapText="1"/>
      <protection/>
    </xf>
    <xf numFmtId="172" fontId="3" fillId="0" borderId="17" xfId="59" applyNumberFormat="1" applyFont="1" applyFill="1" applyBorder="1" applyAlignment="1">
      <alignment horizontal="center" vertical="center" wrapText="1"/>
      <protection/>
    </xf>
    <xf numFmtId="173" fontId="5" fillId="0" borderId="17" xfId="59" applyNumberFormat="1" applyFont="1" applyFill="1" applyBorder="1" applyAlignment="1">
      <alignment horizontal="center" vertical="center"/>
      <protection/>
    </xf>
    <xf numFmtId="172" fontId="5" fillId="0" borderId="17" xfId="59" applyNumberFormat="1" applyFont="1" applyFill="1" applyBorder="1" applyAlignment="1">
      <alignment horizontal="center" vertical="center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49" fontId="5" fillId="0" borderId="17" xfId="59" applyNumberFormat="1" applyFont="1" applyFill="1" applyBorder="1" applyAlignment="1">
      <alignment horizontal="center" vertical="center"/>
      <protection/>
    </xf>
    <xf numFmtId="1" fontId="3" fillId="0" borderId="17" xfId="59" applyNumberFormat="1" applyFont="1" applyFill="1" applyBorder="1" applyAlignment="1">
      <alignment horizontal="center" vertical="center" wrapText="1"/>
      <protection/>
    </xf>
    <xf numFmtId="173" fontId="5" fillId="0" borderId="19" xfId="59" applyNumberFormat="1" applyFont="1" applyFill="1" applyBorder="1" applyAlignment="1">
      <alignment horizontal="center" vertical="center"/>
      <protection/>
    </xf>
    <xf numFmtId="172" fontId="8" fillId="0" borderId="19" xfId="59" applyNumberFormat="1" applyFont="1" applyFill="1" applyBorder="1" applyAlignment="1">
      <alignment horizontal="center" vertical="center" wrapText="1"/>
      <protection/>
    </xf>
    <xf numFmtId="173" fontId="11" fillId="0" borderId="19" xfId="59" applyNumberFormat="1" applyFont="1" applyFill="1" applyBorder="1" applyAlignment="1">
      <alignment horizontal="center" vertical="center"/>
      <protection/>
    </xf>
    <xf numFmtId="173" fontId="5" fillId="0" borderId="14" xfId="59" applyNumberFormat="1" applyFont="1" applyFill="1" applyBorder="1" applyAlignment="1">
      <alignment horizontal="center" vertical="center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5" fillId="0" borderId="17" xfId="59" applyFont="1" applyFill="1" applyBorder="1" applyAlignment="1">
      <alignment horizontal="center" vertical="top" wrapText="1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3" fillId="0" borderId="19" xfId="59" applyFont="1" applyFill="1" applyBorder="1" applyAlignment="1">
      <alignment horizontal="left" vertical="center" wrapText="1"/>
      <protection/>
    </xf>
    <xf numFmtId="0" fontId="8" fillId="0" borderId="17" xfId="59" applyFont="1" applyFill="1" applyBorder="1" applyAlignment="1">
      <alignment horizontal="left" vertical="center" wrapText="1"/>
      <protection/>
    </xf>
    <xf numFmtId="0" fontId="8" fillId="0" borderId="19" xfId="59" applyFont="1" applyFill="1" applyBorder="1" applyAlignment="1">
      <alignment horizontal="left" vertical="center" wrapText="1"/>
      <protection/>
    </xf>
    <xf numFmtId="0" fontId="42" fillId="0" borderId="17" xfId="49" applyFont="1" applyFill="1" applyBorder="1" applyAlignment="1">
      <alignment horizontal="left" vertical="center" wrapText="1"/>
      <protection/>
    </xf>
    <xf numFmtId="0" fontId="35" fillId="0" borderId="0" xfId="57" applyFont="1">
      <alignment/>
      <protection/>
    </xf>
    <xf numFmtId="0" fontId="37" fillId="0" borderId="20" xfId="57" applyFont="1" applyBorder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6" fillId="0" borderId="21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left" vertical="top" wrapText="1"/>
      <protection/>
    </xf>
    <xf numFmtId="0" fontId="35" fillId="0" borderId="0" xfId="57" applyFont="1" applyFill="1">
      <alignment/>
      <protection/>
    </xf>
    <xf numFmtId="173" fontId="11" fillId="0" borderId="0" xfId="56" applyNumberFormat="1" applyFont="1" applyAlignment="1">
      <alignment wrapText="1"/>
      <protection/>
    </xf>
    <xf numFmtId="0" fontId="23" fillId="0" borderId="0" xfId="57" applyFont="1">
      <alignment/>
      <protection/>
    </xf>
    <xf numFmtId="0" fontId="23" fillId="0" borderId="0" xfId="57" applyFont="1" applyBorder="1">
      <alignment/>
      <protection/>
    </xf>
    <xf numFmtId="0" fontId="35" fillId="0" borderId="0" xfId="57" applyFont="1">
      <alignment/>
      <protection/>
    </xf>
    <xf numFmtId="0" fontId="35" fillId="0" borderId="0" xfId="57" applyFont="1" applyBorder="1">
      <alignment/>
      <protection/>
    </xf>
    <xf numFmtId="173" fontId="3" fillId="0" borderId="0" xfId="56" applyNumberFormat="1" applyFont="1" applyAlignment="1">
      <alignment wrapText="1"/>
      <protection/>
    </xf>
    <xf numFmtId="0" fontId="11" fillId="0" borderId="0" xfId="56" applyFont="1">
      <alignment/>
      <protection/>
    </xf>
    <xf numFmtId="172" fontId="25" fillId="0" borderId="22" xfId="57" applyNumberFormat="1" applyFont="1" applyBorder="1" applyAlignment="1">
      <alignment horizontal="center" vertical="center"/>
      <protection/>
    </xf>
    <xf numFmtId="172" fontId="25" fillId="0" borderId="23" xfId="57" applyNumberFormat="1" applyFont="1" applyBorder="1" applyAlignment="1">
      <alignment horizontal="center" vertical="center"/>
      <protection/>
    </xf>
    <xf numFmtId="172" fontId="25" fillId="0" borderId="24" xfId="57" applyNumberFormat="1" applyFont="1" applyBorder="1" applyAlignment="1">
      <alignment horizontal="center" vertical="center"/>
      <protection/>
    </xf>
    <xf numFmtId="172" fontId="25" fillId="0" borderId="25" xfId="57" applyNumberFormat="1" applyFont="1" applyBorder="1" applyAlignment="1">
      <alignment horizontal="center" vertical="center"/>
      <protection/>
    </xf>
    <xf numFmtId="172" fontId="31" fillId="0" borderId="26" xfId="57" applyNumberFormat="1" applyFont="1" applyFill="1" applyBorder="1" applyAlignment="1">
      <alignment horizontal="center" vertical="center"/>
      <protection/>
    </xf>
    <xf numFmtId="172" fontId="31" fillId="0" borderId="27" xfId="57" applyNumberFormat="1" applyFont="1" applyBorder="1" applyAlignment="1">
      <alignment horizontal="center" vertical="center"/>
      <protection/>
    </xf>
    <xf numFmtId="172" fontId="31" fillId="0" borderId="28" xfId="57" applyNumberFormat="1" applyFont="1" applyBorder="1" applyAlignment="1">
      <alignment horizontal="center" vertical="center"/>
      <protection/>
    </xf>
    <xf numFmtId="172" fontId="31" fillId="0" borderId="19" xfId="57" applyNumberFormat="1" applyFont="1" applyBorder="1" applyAlignment="1">
      <alignment horizontal="center" vertical="center"/>
      <protection/>
    </xf>
    <xf numFmtId="172" fontId="25" fillId="0" borderId="29" xfId="57" applyNumberFormat="1" applyFont="1" applyFill="1" applyBorder="1" applyAlignment="1">
      <alignment horizontal="center" vertical="center"/>
      <protection/>
    </xf>
    <xf numFmtId="172" fontId="25" fillId="0" borderId="30" xfId="57" applyNumberFormat="1" applyFont="1" applyFill="1" applyBorder="1" applyAlignment="1">
      <alignment horizontal="center" vertical="center"/>
      <protection/>
    </xf>
    <xf numFmtId="172" fontId="25" fillId="0" borderId="31" xfId="57" applyNumberFormat="1" applyFont="1" applyFill="1" applyBorder="1" applyAlignment="1">
      <alignment horizontal="center" vertical="center"/>
      <protection/>
    </xf>
    <xf numFmtId="172" fontId="25" fillId="0" borderId="32" xfId="57" applyNumberFormat="1" applyFont="1" applyFill="1" applyBorder="1" applyAlignment="1">
      <alignment horizontal="center" vertical="center"/>
      <protection/>
    </xf>
    <xf numFmtId="172" fontId="31" fillId="0" borderId="33" xfId="57" applyNumberFormat="1" applyFont="1" applyFill="1" applyBorder="1" applyAlignment="1">
      <alignment horizontal="center" vertical="center"/>
      <protection/>
    </xf>
    <xf numFmtId="172" fontId="31" fillId="0" borderId="34" xfId="57" applyNumberFormat="1" applyFont="1" applyFill="1" applyBorder="1" applyAlignment="1">
      <alignment horizontal="center" vertical="center"/>
      <protection/>
    </xf>
    <xf numFmtId="172" fontId="31" fillId="0" borderId="35" xfId="57" applyNumberFormat="1" applyFont="1" applyFill="1" applyBorder="1" applyAlignment="1">
      <alignment horizontal="center" vertical="center"/>
      <protection/>
    </xf>
    <xf numFmtId="172" fontId="31" fillId="0" borderId="36" xfId="57" applyNumberFormat="1" applyFont="1" applyFill="1" applyBorder="1" applyAlignment="1">
      <alignment horizontal="center" vertical="center"/>
      <protection/>
    </xf>
    <xf numFmtId="172" fontId="25" fillId="0" borderId="37" xfId="57" applyNumberFormat="1" applyFont="1" applyFill="1" applyBorder="1" applyAlignment="1">
      <alignment horizontal="center" vertical="center"/>
      <protection/>
    </xf>
    <xf numFmtId="172" fontId="25" fillId="0" borderId="38" xfId="57" applyNumberFormat="1" applyFont="1" applyFill="1" applyBorder="1" applyAlignment="1">
      <alignment horizontal="center" vertical="center"/>
      <protection/>
    </xf>
    <xf numFmtId="172" fontId="25" fillId="0" borderId="39" xfId="57" applyNumberFormat="1" applyFont="1" applyFill="1" applyBorder="1" applyAlignment="1">
      <alignment horizontal="center" vertical="center"/>
      <protection/>
    </xf>
    <xf numFmtId="172" fontId="25" fillId="0" borderId="40" xfId="57" applyNumberFormat="1" applyFont="1" applyFill="1" applyBorder="1" applyAlignment="1">
      <alignment horizontal="center" vertical="center"/>
      <protection/>
    </xf>
    <xf numFmtId="172" fontId="31" fillId="0" borderId="27" xfId="57" applyNumberFormat="1" applyFont="1" applyFill="1" applyBorder="1" applyAlignment="1">
      <alignment horizontal="center" vertical="center"/>
      <protection/>
    </xf>
    <xf numFmtId="172" fontId="31" fillId="0" borderId="28" xfId="57" applyNumberFormat="1" applyFont="1" applyFill="1" applyBorder="1" applyAlignment="1">
      <alignment horizontal="center" vertical="center"/>
      <protection/>
    </xf>
    <xf numFmtId="172" fontId="31" fillId="0" borderId="19" xfId="57" applyNumberFormat="1" applyFont="1" applyFill="1" applyBorder="1" applyAlignment="1">
      <alignment horizontal="center" vertical="center"/>
      <protection/>
    </xf>
    <xf numFmtId="0" fontId="4" fillId="0" borderId="30" xfId="57" applyFont="1" applyFill="1" applyBorder="1" applyAlignment="1">
      <alignment horizontal="left" vertical="center" wrapText="1"/>
      <protection/>
    </xf>
    <xf numFmtId="0" fontId="39" fillId="0" borderId="34" xfId="57" applyFont="1" applyFill="1" applyBorder="1" applyAlignment="1">
      <alignment horizontal="left" vertical="center" wrapText="1"/>
      <protection/>
    </xf>
    <xf numFmtId="0" fontId="4" fillId="0" borderId="38" xfId="57" applyFont="1" applyFill="1" applyBorder="1" applyAlignment="1">
      <alignment horizontal="left" vertical="center" wrapText="1"/>
      <protection/>
    </xf>
    <xf numFmtId="0" fontId="39" fillId="0" borderId="27" xfId="57" applyFont="1" applyFill="1" applyBorder="1" applyAlignment="1">
      <alignment horizontal="left" vertical="center" wrapText="1"/>
      <protection/>
    </xf>
    <xf numFmtId="49" fontId="38" fillId="0" borderId="41" xfId="57" applyNumberFormat="1" applyFont="1" applyFill="1" applyBorder="1" applyAlignment="1">
      <alignment horizontal="center" vertical="center" wrapText="1"/>
      <protection/>
    </xf>
    <xf numFmtId="49" fontId="38" fillId="0" borderId="42" xfId="57" applyNumberFormat="1" applyFont="1" applyFill="1" applyBorder="1" applyAlignment="1">
      <alignment horizontal="center" vertical="center" wrapText="1"/>
      <protection/>
    </xf>
    <xf numFmtId="49" fontId="38" fillId="0" borderId="43" xfId="57" applyNumberFormat="1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vertical="top"/>
      <protection/>
    </xf>
    <xf numFmtId="0" fontId="39" fillId="0" borderId="0" xfId="57" applyFont="1" applyAlignment="1">
      <alignment vertical="top"/>
      <protection/>
    </xf>
    <xf numFmtId="0" fontId="1" fillId="0" borderId="0" xfId="64" applyFont="1" applyFill="1" applyAlignment="1">
      <alignment vertical="top"/>
      <protection/>
    </xf>
    <xf numFmtId="0" fontId="32" fillId="0" borderId="0" xfId="64" applyFont="1" applyFill="1" applyAlignment="1">
      <alignment horizontal="center" vertical="top" wrapText="1"/>
      <protection/>
    </xf>
    <xf numFmtId="0" fontId="39" fillId="0" borderId="0" xfId="64" applyFont="1" applyFill="1" applyAlignment="1">
      <alignment horizontal="right" vertical="center"/>
      <protection/>
    </xf>
    <xf numFmtId="0" fontId="33" fillId="0" borderId="0" xfId="64" applyFont="1" applyFill="1" applyAlignment="1">
      <alignment horizontal="center" vertical="top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0" fontId="11" fillId="0" borderId="17" xfId="64" applyFont="1" applyFill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" vertical="center" wrapText="1"/>
      <protection/>
    </xf>
    <xf numFmtId="0" fontId="11" fillId="0" borderId="17" xfId="64" applyNumberFormat="1" applyFont="1" applyBorder="1" applyAlignment="1">
      <alignment horizontal="center" vertical="center" wrapText="1"/>
      <protection/>
    </xf>
    <xf numFmtId="0" fontId="1" fillId="0" borderId="0" xfId="64" applyFont="1" applyAlignment="1">
      <alignment vertical="center"/>
      <protection/>
    </xf>
    <xf numFmtId="3" fontId="4" fillId="0" borderId="17" xfId="57" applyNumberFormat="1" applyFont="1" applyBorder="1" applyAlignment="1">
      <alignment horizontal="center" vertical="center"/>
      <protection/>
    </xf>
    <xf numFmtId="172" fontId="4" fillId="0" borderId="17" xfId="57" applyNumberFormat="1" applyFont="1" applyBorder="1" applyAlignment="1">
      <alignment horizontal="center" vertical="center"/>
      <protection/>
    </xf>
    <xf numFmtId="3" fontId="1" fillId="0" borderId="0" xfId="64" applyNumberFormat="1" applyFont="1" applyAlignment="1">
      <alignment vertical="center"/>
      <protection/>
    </xf>
    <xf numFmtId="0" fontId="19" fillId="0" borderId="0" xfId="64" applyFont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/>
      <protection locked="0"/>
    </xf>
    <xf numFmtId="3" fontId="19" fillId="0" borderId="17" xfId="57" applyNumberFormat="1" applyFont="1" applyBorder="1" applyAlignment="1">
      <alignment horizontal="center" vertical="center"/>
      <protection/>
    </xf>
    <xf numFmtId="172" fontId="19" fillId="0" borderId="17" xfId="57" applyNumberFormat="1" applyFont="1" applyBorder="1" applyAlignment="1">
      <alignment horizontal="center" vertical="center"/>
      <protection/>
    </xf>
    <xf numFmtId="173" fontId="19" fillId="0" borderId="0" xfId="64" applyNumberFormat="1" applyFont="1" applyAlignment="1">
      <alignment horizontal="center" vertical="center"/>
      <protection/>
    </xf>
    <xf numFmtId="172" fontId="1" fillId="0" borderId="0" xfId="64" applyNumberFormat="1" applyFont="1" applyAlignment="1">
      <alignment vertical="center"/>
      <protection/>
    </xf>
    <xf numFmtId="173" fontId="19" fillId="18" borderId="0" xfId="64" applyNumberFormat="1" applyFont="1" applyFill="1" applyAlignment="1">
      <alignment horizontal="center" vertical="center"/>
      <protection/>
    </xf>
    <xf numFmtId="3" fontId="19" fillId="0" borderId="17" xfId="57" applyNumberFormat="1" applyFont="1" applyFill="1" applyBorder="1" applyAlignment="1">
      <alignment horizontal="center" vertical="center"/>
      <protection/>
    </xf>
    <xf numFmtId="0" fontId="1" fillId="0" borderId="0" xfId="64" applyFont="1">
      <alignment/>
      <protection/>
    </xf>
    <xf numFmtId="0" fontId="28" fillId="0" borderId="0" xfId="67" applyFont="1" applyFill="1" applyAlignment="1">
      <alignment horizontal="center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0" fontId="21" fillId="0" borderId="0" xfId="67" applyFont="1" applyFill="1" applyAlignment="1">
      <alignment vertical="center" wrapText="1"/>
      <protection/>
    </xf>
    <xf numFmtId="0" fontId="25" fillId="0" borderId="0" xfId="67" applyFont="1" applyFill="1" applyAlignment="1">
      <alignment horizontal="center" vertical="top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18" xfId="67" applyFont="1" applyFill="1" applyBorder="1" applyAlignment="1">
      <alignment horizontal="center" vertical="center" wrapText="1"/>
      <protection/>
    </xf>
    <xf numFmtId="172" fontId="24" fillId="0" borderId="18" xfId="67" applyNumberFormat="1" applyFont="1" applyFill="1" applyBorder="1" applyAlignment="1">
      <alignment horizontal="center" vertical="center"/>
      <protection/>
    </xf>
    <xf numFmtId="0" fontId="19" fillId="0" borderId="44" xfId="62" applyFont="1" applyBorder="1" applyAlignment="1">
      <alignment vertical="center" wrapText="1"/>
      <protection/>
    </xf>
    <xf numFmtId="172" fontId="29" fillId="0" borderId="18" xfId="67" applyNumberFormat="1" applyFont="1" applyFill="1" applyBorder="1" applyAlignment="1">
      <alignment horizontal="center" vertical="center"/>
      <protection/>
    </xf>
    <xf numFmtId="0" fontId="19" fillId="0" borderId="45" xfId="62" applyFont="1" applyBorder="1" applyAlignment="1">
      <alignment vertical="center" wrapText="1"/>
      <protection/>
    </xf>
    <xf numFmtId="3" fontId="29" fillId="0" borderId="46" xfId="67" applyNumberFormat="1" applyFont="1" applyFill="1" applyBorder="1" applyAlignment="1">
      <alignment horizontal="center" vertical="center" wrapText="1"/>
      <protection/>
    </xf>
    <xf numFmtId="3" fontId="29" fillId="0" borderId="46" xfId="67" applyNumberFormat="1" applyFont="1" applyFill="1" applyBorder="1" applyAlignment="1">
      <alignment horizontal="center" vertical="center"/>
      <protection/>
    </xf>
    <xf numFmtId="172" fontId="29" fillId="0" borderId="47" xfId="67" applyNumberFormat="1" applyFont="1" applyFill="1" applyBorder="1" applyAlignment="1">
      <alignment horizontal="center" vertical="center"/>
      <protection/>
    </xf>
    <xf numFmtId="14" fontId="24" fillId="0" borderId="18" xfId="48" applyNumberFormat="1" applyFont="1" applyBorder="1" applyAlignment="1">
      <alignment horizontal="center" vertical="center" wrapText="1"/>
      <protection/>
    </xf>
    <xf numFmtId="0" fontId="24" fillId="0" borderId="44" xfId="67" applyFont="1" applyFill="1" applyBorder="1" applyAlignment="1">
      <alignment horizontal="center" vertical="center" wrapText="1"/>
      <protection/>
    </xf>
    <xf numFmtId="3" fontId="24" fillId="4" borderId="17" xfId="67" applyNumberFormat="1" applyFont="1" applyFill="1" applyBorder="1" applyAlignment="1">
      <alignment horizontal="center" vertical="center"/>
      <protection/>
    </xf>
    <xf numFmtId="3" fontId="43" fillId="4" borderId="17" xfId="67" applyNumberFormat="1" applyFont="1" applyFill="1" applyBorder="1" applyAlignment="1">
      <alignment horizontal="center" vertical="center"/>
      <protection/>
    </xf>
    <xf numFmtId="3" fontId="43" fillId="4" borderId="16" xfId="67" applyNumberFormat="1" applyFont="1" applyFill="1" applyBorder="1" applyAlignment="1">
      <alignment horizontal="center" vertical="center"/>
      <protection/>
    </xf>
    <xf numFmtId="172" fontId="24" fillId="0" borderId="18" xfId="67" applyNumberFormat="1" applyFont="1" applyFill="1" applyBorder="1" applyAlignment="1">
      <alignment horizontal="center" vertical="center" wrapText="1"/>
      <protection/>
    </xf>
    <xf numFmtId="0" fontId="29" fillId="0" borderId="44" xfId="67" applyFont="1" applyFill="1" applyBorder="1" applyAlignment="1">
      <alignment horizontal="left" vertical="center" wrapText="1"/>
      <protection/>
    </xf>
    <xf numFmtId="3" fontId="41" fillId="0" borderId="17" xfId="48" applyNumberFormat="1" applyFont="1" applyBorder="1" applyAlignment="1">
      <alignment horizontal="center" vertical="center" wrapText="1"/>
      <protection/>
    </xf>
    <xf numFmtId="3" fontId="44" fillId="4" borderId="16" xfId="67" applyNumberFormat="1" applyFont="1" applyFill="1" applyBorder="1" applyAlignment="1">
      <alignment horizontal="center" vertical="center"/>
      <protection/>
    </xf>
    <xf numFmtId="172" fontId="29" fillId="0" borderId="18" xfId="67" applyNumberFormat="1" applyFont="1" applyFill="1" applyBorder="1" applyAlignment="1">
      <alignment horizontal="center" vertical="center" wrapText="1"/>
      <protection/>
    </xf>
    <xf numFmtId="0" fontId="29" fillId="0" borderId="45" xfId="67" applyFont="1" applyFill="1" applyBorder="1" applyAlignment="1">
      <alignment horizontal="left" vertical="center" wrapText="1"/>
      <protection/>
    </xf>
    <xf numFmtId="3" fontId="41" fillId="0" borderId="46" xfId="48" applyNumberFormat="1" applyFont="1" applyBorder="1" applyAlignment="1">
      <alignment horizontal="center" vertical="center" wrapText="1"/>
      <protection/>
    </xf>
    <xf numFmtId="3" fontId="44" fillId="4" borderId="48" xfId="67" applyNumberFormat="1" applyFont="1" applyFill="1" applyBorder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64" applyFont="1" applyBorder="1" applyAlignment="1">
      <alignment horizontal="left" vertical="center"/>
      <protection/>
    </xf>
    <xf numFmtId="3" fontId="3" fillId="0" borderId="19" xfId="59" applyNumberFormat="1" applyFont="1" applyFill="1" applyBorder="1" applyAlignment="1">
      <alignment horizontal="center" vertical="center" wrapText="1"/>
      <protection/>
    </xf>
    <xf numFmtId="3" fontId="3" fillId="0" borderId="19" xfId="60" applyNumberFormat="1" applyFont="1" applyFill="1" applyBorder="1" applyAlignment="1">
      <alignment horizontal="center" vertical="center" wrapText="1"/>
      <protection/>
    </xf>
    <xf numFmtId="3" fontId="11" fillId="0" borderId="19" xfId="59" applyNumberFormat="1" applyFont="1" applyFill="1" applyBorder="1" applyAlignment="1">
      <alignment horizontal="center" vertical="center"/>
      <protection/>
    </xf>
    <xf numFmtId="3" fontId="5" fillId="0" borderId="19" xfId="59" applyNumberFormat="1" applyFont="1" applyFill="1" applyBorder="1" applyAlignment="1">
      <alignment horizontal="center" vertical="center"/>
      <protection/>
    </xf>
    <xf numFmtId="3" fontId="5" fillId="0" borderId="17" xfId="59" applyNumberFormat="1" applyFont="1" applyFill="1" applyBorder="1" applyAlignment="1">
      <alignment horizontal="center" vertical="center"/>
      <protection/>
    </xf>
    <xf numFmtId="3" fontId="42" fillId="0" borderId="17" xfId="59" applyNumberFormat="1" applyFont="1" applyFill="1" applyBorder="1" applyAlignment="1">
      <alignment horizontal="center" vertical="center" wrapText="1"/>
      <protection/>
    </xf>
    <xf numFmtId="1" fontId="5" fillId="0" borderId="17" xfId="59" applyNumberFormat="1" applyFont="1" applyFill="1" applyBorder="1" applyAlignment="1">
      <alignment horizontal="center" vertical="center"/>
      <protection/>
    </xf>
    <xf numFmtId="1" fontId="5" fillId="0" borderId="19" xfId="59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66" applyFont="1" applyFill="1" applyBorder="1" applyAlignment="1">
      <alignment horizontal="left" vertical="center"/>
      <protection/>
    </xf>
    <xf numFmtId="1" fontId="3" fillId="0" borderId="17" xfId="61" applyNumberFormat="1" applyFont="1" applyFill="1" applyBorder="1" applyAlignment="1" applyProtection="1">
      <alignment horizontal="left" vertical="center"/>
      <protection locked="0"/>
    </xf>
    <xf numFmtId="0" fontId="24" fillId="0" borderId="44" xfId="67" applyFont="1" applyFill="1" applyBorder="1" applyAlignment="1">
      <alignment horizontal="left" vertical="center" wrapText="1"/>
      <protection/>
    </xf>
    <xf numFmtId="49" fontId="46" fillId="0" borderId="17" xfId="59" applyNumberFormat="1" applyFont="1" applyFill="1" applyBorder="1" applyAlignment="1">
      <alignment horizontal="center" vertical="center" wrapText="1"/>
      <protection/>
    </xf>
    <xf numFmtId="0" fontId="24" fillId="0" borderId="0" xfId="67" applyFont="1" applyFill="1" applyBorder="1" applyAlignment="1">
      <alignment horizontal="left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172" fontId="29" fillId="0" borderId="47" xfId="67" applyNumberFormat="1" applyFont="1" applyFill="1" applyBorder="1" applyAlignment="1">
      <alignment horizontal="center" vertical="center" wrapText="1"/>
      <protection/>
    </xf>
    <xf numFmtId="3" fontId="3" fillId="0" borderId="17" xfId="61" applyNumberFormat="1" applyFont="1" applyFill="1" applyBorder="1" applyAlignment="1" applyProtection="1">
      <alignment horizontal="center" vertical="center"/>
      <protection locked="0"/>
    </xf>
    <xf numFmtId="172" fontId="3" fillId="0" borderId="17" xfId="61" applyNumberFormat="1" applyFont="1" applyFill="1" applyBorder="1" applyAlignment="1" applyProtection="1">
      <alignment horizontal="center" vertical="center"/>
      <protection locked="0"/>
    </xf>
    <xf numFmtId="173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11" fillId="0" borderId="49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61" applyNumberFormat="1" applyFont="1" applyFill="1" applyBorder="1" applyAlignment="1" applyProtection="1">
      <alignment horizontal="center" vertical="center" wrapText="1"/>
      <protection locked="0"/>
    </xf>
    <xf numFmtId="173" fontId="3" fillId="0" borderId="17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54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63" applyNumberFormat="1" applyFont="1" applyFill="1" applyBorder="1" applyAlignment="1">
      <alignment horizontal="center" vertical="center" wrapText="1"/>
      <protection/>
    </xf>
    <xf numFmtId="1" fontId="11" fillId="0" borderId="17" xfId="54" applyNumberFormat="1" applyFont="1" applyFill="1" applyBorder="1" applyAlignment="1">
      <alignment horizontal="center" vertical="center"/>
      <protection/>
    </xf>
    <xf numFmtId="1" fontId="7" fillId="19" borderId="0" xfId="61" applyNumberFormat="1" applyFont="1" applyFill="1" applyBorder="1" applyProtection="1">
      <alignment/>
      <protection locked="0"/>
    </xf>
    <xf numFmtId="0" fontId="4" fillId="0" borderId="22" xfId="57" applyFont="1" applyFill="1" applyBorder="1" applyAlignment="1">
      <alignment horizontal="left" vertical="center" wrapText="1"/>
      <protection/>
    </xf>
    <xf numFmtId="172" fontId="21" fillId="0" borderId="23" xfId="57" applyNumberFormat="1" applyFont="1" applyFill="1" applyBorder="1" applyAlignment="1">
      <alignment horizontal="center" vertical="center"/>
      <protection/>
    </xf>
    <xf numFmtId="172" fontId="21" fillId="0" borderId="22" xfId="57" applyNumberFormat="1" applyFont="1" applyFill="1" applyBorder="1" applyAlignment="1">
      <alignment horizontal="center" vertical="center"/>
      <protection/>
    </xf>
    <xf numFmtId="172" fontId="21" fillId="0" borderId="29" xfId="57" applyNumberFormat="1" applyFont="1" applyFill="1" applyBorder="1" applyAlignment="1">
      <alignment horizontal="center" vertical="center"/>
      <protection/>
    </xf>
    <xf numFmtId="172" fontId="21" fillId="0" borderId="30" xfId="57" applyNumberFormat="1" applyFont="1" applyFill="1" applyBorder="1" applyAlignment="1">
      <alignment horizontal="center" vertical="center"/>
      <protection/>
    </xf>
    <xf numFmtId="172" fontId="21" fillId="0" borderId="37" xfId="57" applyNumberFormat="1" applyFont="1" applyFill="1" applyBorder="1" applyAlignment="1">
      <alignment horizontal="center" vertical="center"/>
      <protection/>
    </xf>
    <xf numFmtId="172" fontId="21" fillId="0" borderId="38" xfId="57" applyNumberFormat="1" applyFont="1" applyFill="1" applyBorder="1" applyAlignment="1">
      <alignment horizontal="center" vertical="center"/>
      <protection/>
    </xf>
    <xf numFmtId="0" fontId="22" fillId="0" borderId="0" xfId="67" applyFont="1" applyFill="1" applyAlignment="1">
      <alignment horizontal="center" wrapText="1"/>
      <protection/>
    </xf>
    <xf numFmtId="0" fontId="23" fillId="0" borderId="50" xfId="67" applyFont="1" applyFill="1" applyBorder="1" applyAlignment="1">
      <alignment horizontal="center"/>
      <protection/>
    </xf>
    <xf numFmtId="0" fontId="23" fillId="0" borderId="44" xfId="67" applyFont="1" applyFill="1" applyBorder="1" applyAlignment="1">
      <alignment horizontal="center"/>
      <protection/>
    </xf>
    <xf numFmtId="0" fontId="20" fillId="0" borderId="51" xfId="67" applyFont="1" applyFill="1" applyBorder="1" applyAlignment="1">
      <alignment horizontal="center" vertical="center" wrapText="1"/>
      <protection/>
    </xf>
    <xf numFmtId="14" fontId="24" fillId="0" borderId="51" xfId="48" applyNumberFormat="1" applyFont="1" applyBorder="1" applyAlignment="1">
      <alignment horizontal="center" vertical="center" wrapText="1"/>
      <protection/>
    </xf>
    <xf numFmtId="14" fontId="24" fillId="0" borderId="52" xfId="48" applyNumberFormat="1" applyFont="1" applyBorder="1" applyAlignment="1">
      <alignment horizontal="center" vertical="center" wrapText="1"/>
      <protection/>
    </xf>
    <xf numFmtId="0" fontId="27" fillId="0" borderId="0" xfId="67" applyFont="1" applyFill="1" applyAlignment="1">
      <alignment horizont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36" fillId="0" borderId="53" xfId="65" applyFont="1" applyFill="1" applyBorder="1" applyAlignment="1">
      <alignment horizontal="left" wrapText="1"/>
      <protection/>
    </xf>
    <xf numFmtId="0" fontId="21" fillId="0" borderId="54" xfId="57" applyFont="1" applyFill="1" applyBorder="1" applyAlignment="1">
      <alignment horizontal="center" vertical="center" wrapText="1"/>
      <protection/>
    </xf>
    <xf numFmtId="0" fontId="21" fillId="0" borderId="55" xfId="57" applyFont="1" applyFill="1" applyBorder="1" applyAlignment="1">
      <alignment horizontal="center" vertical="center" wrapText="1"/>
      <protection/>
    </xf>
    <xf numFmtId="0" fontId="21" fillId="0" borderId="56" xfId="57" applyFont="1" applyBorder="1" applyAlignment="1">
      <alignment horizontal="center" vertical="center"/>
      <protection/>
    </xf>
    <xf numFmtId="0" fontId="21" fillId="0" borderId="57" xfId="57" applyFont="1" applyBorder="1" applyAlignment="1">
      <alignment horizontal="center" vertical="center"/>
      <protection/>
    </xf>
    <xf numFmtId="0" fontId="21" fillId="0" borderId="58" xfId="57" applyFont="1" applyBorder="1" applyAlignment="1">
      <alignment horizontal="center" vertical="center"/>
      <protection/>
    </xf>
    <xf numFmtId="0" fontId="32" fillId="0" borderId="0" xfId="64" applyFont="1" applyFill="1" applyAlignment="1">
      <alignment horizontal="center" vertical="top" wrapText="1"/>
      <protection/>
    </xf>
    <xf numFmtId="0" fontId="32" fillId="0" borderId="17" xfId="64" applyFont="1" applyFill="1" applyBorder="1" applyAlignment="1">
      <alignment horizontal="center" vertical="top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32" fillId="0" borderId="10" xfId="64" applyFont="1" applyFill="1" applyBorder="1" applyAlignment="1">
      <alignment horizontal="center" vertical="top" wrapText="1"/>
      <protection/>
    </xf>
    <xf numFmtId="0" fontId="20" fillId="0" borderId="0" xfId="67" applyFont="1" applyFill="1" applyAlignment="1">
      <alignment horizontal="center" wrapText="1"/>
      <protection/>
    </xf>
    <xf numFmtId="0" fontId="22" fillId="0" borderId="0" xfId="67" applyFont="1" applyFill="1" applyAlignment="1">
      <alignment horizontal="center"/>
      <protection/>
    </xf>
    <xf numFmtId="0" fontId="23" fillId="0" borderId="59" xfId="67" applyFont="1" applyFill="1" applyBorder="1" applyAlignment="1">
      <alignment horizontal="center"/>
      <protection/>
    </xf>
    <xf numFmtId="0" fontId="23" fillId="0" borderId="60" xfId="67" applyFont="1" applyFill="1" applyBorder="1" applyAlignment="1">
      <alignment horizontal="center"/>
      <protection/>
    </xf>
    <xf numFmtId="2" fontId="24" fillId="0" borderId="51" xfId="67" applyNumberFormat="1" applyFont="1" applyFill="1" applyBorder="1" applyAlignment="1">
      <alignment horizontal="center" vertical="center" wrapText="1"/>
      <protection/>
    </xf>
    <xf numFmtId="2" fontId="24" fillId="0" borderId="17" xfId="67" applyNumberFormat="1" applyFont="1" applyFill="1" applyBorder="1" applyAlignment="1">
      <alignment horizontal="center" vertical="center" wrapText="1"/>
      <protection/>
    </xf>
    <xf numFmtId="0" fontId="24" fillId="0" borderId="51" xfId="67" applyFont="1" applyFill="1" applyBorder="1" applyAlignment="1">
      <alignment horizontal="center" vertical="center" wrapText="1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52" xfId="67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61" xfId="59" applyFont="1" applyFill="1" applyBorder="1" applyAlignment="1">
      <alignment horizontal="center" vertical="center"/>
      <protection/>
    </xf>
    <xf numFmtId="0" fontId="8" fillId="0" borderId="62" xfId="58" applyFont="1" applyFill="1" applyBorder="1" applyAlignment="1">
      <alignment horizontal="left" vertical="center" wrapText="1"/>
      <protection/>
    </xf>
    <xf numFmtId="173" fontId="5" fillId="0" borderId="16" xfId="59" applyNumberFormat="1" applyFont="1" applyFill="1" applyBorder="1" applyAlignment="1">
      <alignment horizontal="center" vertical="center"/>
      <protection/>
    </xf>
    <xf numFmtId="173" fontId="5" fillId="0" borderId="49" xfId="59" applyNumberFormat="1" applyFont="1" applyFill="1" applyBorder="1" applyAlignment="1">
      <alignment horizontal="center" vertical="center"/>
      <protection/>
    </xf>
    <xf numFmtId="0" fontId="34" fillId="0" borderId="62" xfId="59" applyFont="1" applyFill="1" applyBorder="1" applyAlignment="1">
      <alignment horizontal="center" vertical="center" wrapText="1"/>
      <protection/>
    </xf>
    <xf numFmtId="0" fontId="34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/>
      <protection/>
    </xf>
    <xf numFmtId="0" fontId="5" fillId="0" borderId="49" xfId="59" applyFont="1" applyFill="1" applyBorder="1" applyAlignment="1">
      <alignment horizontal="center" vertical="center"/>
      <protection/>
    </xf>
    <xf numFmtId="0" fontId="33" fillId="0" borderId="0" xfId="60" applyFont="1" applyAlignment="1">
      <alignment horizontal="center"/>
      <protection/>
    </xf>
    <xf numFmtId="0" fontId="33" fillId="0" borderId="10" xfId="59" applyFont="1" applyFill="1" applyBorder="1" applyAlignment="1">
      <alignment horizontal="center" vertical="top" wrapText="1"/>
      <protection/>
    </xf>
    <xf numFmtId="0" fontId="5" fillId="0" borderId="17" xfId="59" applyFont="1" applyFill="1" applyBorder="1" applyAlignment="1">
      <alignment horizontal="center" vertical="center"/>
      <protection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63" xfId="61" applyNumberFormat="1" applyFont="1" applyFill="1" applyBorder="1" applyAlignment="1" applyProtection="1">
      <alignment horizontal="center" vertical="center" wrapText="1"/>
      <protection/>
    </xf>
    <xf numFmtId="1" fontId="13" fillId="0" borderId="19" xfId="61" applyNumberFormat="1" applyFont="1" applyFill="1" applyBorder="1" applyAlignment="1" applyProtection="1">
      <alignment horizontal="center" vertical="center" wrapText="1"/>
      <protection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6" xfId="61" applyNumberFormat="1" applyFont="1" applyFill="1" applyBorder="1" applyAlignment="1" applyProtection="1">
      <alignment horizontal="center" vertical="center" wrapText="1"/>
      <protection/>
    </xf>
    <xf numFmtId="1" fontId="10" fillId="0" borderId="49" xfId="61" applyNumberFormat="1" applyFont="1" applyFill="1" applyBorder="1" applyAlignment="1" applyProtection="1">
      <alignment horizontal="center" vertical="center" wrapText="1"/>
      <protection/>
    </xf>
    <xf numFmtId="1" fontId="11" fillId="0" borderId="64" xfId="61" applyNumberFormat="1" applyFont="1" applyFill="1" applyBorder="1" applyAlignment="1" applyProtection="1">
      <alignment horizontal="center" vertical="center" wrapText="1"/>
      <protection/>
    </xf>
    <xf numFmtId="1" fontId="11" fillId="0" borderId="62" xfId="61" applyNumberFormat="1" applyFont="1" applyFill="1" applyBorder="1" applyAlignment="1" applyProtection="1">
      <alignment horizontal="center" vertical="center" wrapText="1"/>
      <protection/>
    </xf>
    <xf numFmtId="1" fontId="11" fillId="0" borderId="65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66" xfId="61" applyNumberFormat="1" applyFont="1" applyFill="1" applyBorder="1" applyAlignment="1" applyProtection="1">
      <alignment horizontal="center" vertical="center" wrapText="1"/>
      <protection/>
    </xf>
    <xf numFmtId="1" fontId="11" fillId="0" borderId="14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61" xfId="61" applyNumberFormat="1" applyFont="1" applyFill="1" applyBorder="1" applyAlignment="1" applyProtection="1">
      <alignment horizontal="center" vertical="center" wrapText="1"/>
      <protection/>
    </xf>
    <xf numFmtId="1" fontId="11" fillId="0" borderId="49" xfId="61" applyNumberFormat="1" applyFont="1" applyFill="1" applyBorder="1" applyAlignment="1" applyProtection="1">
      <alignment horizontal="center" vertical="center" wrapText="1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66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61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67" xfId="61" applyNumberFormat="1" applyFont="1" applyFill="1" applyBorder="1" applyAlignment="1" applyProtection="1">
      <alignment horizontal="center" vertical="center" wrapText="1"/>
      <protection/>
    </xf>
    <xf numFmtId="1" fontId="11" fillId="0" borderId="68" xfId="61" applyNumberFormat="1" applyFont="1" applyFill="1" applyBorder="1" applyAlignment="1" applyProtection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1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61" applyNumberFormat="1" applyFont="1" applyFill="1" applyAlignment="1" applyProtection="1">
      <alignment horizontal="center"/>
      <protection locked="0"/>
    </xf>
    <xf numFmtId="1" fontId="32" fillId="0" borderId="70" xfId="61" applyNumberFormat="1" applyFont="1" applyFill="1" applyBorder="1" applyAlignment="1" applyProtection="1">
      <alignment horizontal="center" vertical="center"/>
      <protection locked="0"/>
    </xf>
    <xf numFmtId="1" fontId="32" fillId="0" borderId="71" xfId="61" applyNumberFormat="1" applyFont="1" applyFill="1" applyBorder="1" applyAlignment="1" applyProtection="1">
      <alignment horizontal="center" vertical="center"/>
      <protection locked="0"/>
    </xf>
    <xf numFmtId="1" fontId="32" fillId="0" borderId="72" xfId="61" applyNumberFormat="1" applyFont="1" applyFill="1" applyBorder="1" applyAlignment="1" applyProtection="1">
      <alignment horizontal="center" vertical="center"/>
      <protection locked="0"/>
    </xf>
    <xf numFmtId="1" fontId="14" fillId="0" borderId="16" xfId="61" applyNumberFormat="1" applyFont="1" applyFill="1" applyBorder="1" applyAlignment="1" applyProtection="1">
      <alignment horizontal="center" vertical="center" wrapText="1"/>
      <protection/>
    </xf>
    <xf numFmtId="1" fontId="14" fillId="0" borderId="49" xfId="61" applyNumberFormat="1" applyFont="1" applyFill="1" applyBorder="1" applyAlignment="1" applyProtection="1">
      <alignment horizontal="center" vertical="center" wrapText="1"/>
      <protection/>
    </xf>
    <xf numFmtId="1" fontId="1" fillId="0" borderId="63" xfId="61" applyNumberFormat="1" applyFont="1" applyFill="1" applyBorder="1" applyAlignment="1" applyProtection="1">
      <alignment horizontal="center"/>
      <protection/>
    </xf>
    <xf numFmtId="1" fontId="1" fillId="0" borderId="73" xfId="61" applyNumberFormat="1" applyFont="1" applyFill="1" applyBorder="1" applyAlignment="1" applyProtection="1">
      <alignment horizontal="center"/>
      <protection/>
    </xf>
    <xf numFmtId="1" fontId="1" fillId="0" borderId="19" xfId="61" applyNumberFormat="1" applyFont="1" applyFill="1" applyBorder="1" applyAlignment="1" applyProtection="1">
      <alignment horizontal="center"/>
      <protection/>
    </xf>
    <xf numFmtId="1" fontId="11" fillId="0" borderId="63" xfId="61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Інваліди_Лайт1111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="86" zoomScaleNormal="86" zoomScaleSheetLayoutView="80" zoomScalePageLayoutView="0" workbookViewId="0" topLeftCell="A1">
      <selection activeCell="G17" sqref="G17"/>
    </sheetView>
  </sheetViews>
  <sheetFormatPr defaultColWidth="10.28125" defaultRowHeight="15"/>
  <cols>
    <col min="1" max="1" width="33.421875" style="77" customWidth="1"/>
    <col min="2" max="2" width="10.7109375" style="82" customWidth="1"/>
    <col min="3" max="3" width="11.421875" style="82" customWidth="1"/>
    <col min="4" max="4" width="10.421875" style="77" customWidth="1"/>
    <col min="5" max="5" width="11.28125" style="77" customWidth="1"/>
    <col min="6" max="6" width="12.7109375" style="77" customWidth="1"/>
    <col min="7" max="7" width="12.00390625" style="77" customWidth="1"/>
    <col min="8" max="8" width="8.57421875" style="77" customWidth="1"/>
    <col min="9" max="11" width="9.140625" style="77" customWidth="1"/>
    <col min="12" max="245" width="7.8515625" style="77" customWidth="1"/>
    <col min="246" max="246" width="39.28125" style="77" customWidth="1"/>
    <col min="247" max="16384" width="10.28125" style="77" customWidth="1"/>
  </cols>
  <sheetData>
    <row r="1" spans="1:11" ht="74.25" customHeight="1">
      <c r="A1" s="219" t="s">
        <v>133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6.5" customHeight="1" thickBot="1">
      <c r="A2" s="220" t="s">
        <v>120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s="79" customFormat="1" ht="39" customHeight="1" thickTop="1">
      <c r="A3" s="78"/>
      <c r="B3" s="221" t="s">
        <v>61</v>
      </c>
      <c r="C3" s="222"/>
      <c r="D3" s="223" t="s">
        <v>62</v>
      </c>
      <c r="E3" s="224"/>
      <c r="F3" s="223" t="s">
        <v>63</v>
      </c>
      <c r="G3" s="224"/>
      <c r="H3" s="223" t="s">
        <v>64</v>
      </c>
      <c r="I3" s="224"/>
      <c r="J3" s="223" t="s">
        <v>65</v>
      </c>
      <c r="K3" s="225"/>
    </row>
    <row r="4" spans="1:11" s="79" customFormat="1" ht="40.5" customHeight="1" thickBot="1">
      <c r="A4" s="80"/>
      <c r="B4" s="117" t="s">
        <v>66</v>
      </c>
      <c r="C4" s="118" t="s">
        <v>8</v>
      </c>
      <c r="D4" s="117" t="s">
        <v>66</v>
      </c>
      <c r="E4" s="118" t="s">
        <v>8</v>
      </c>
      <c r="F4" s="117" t="s">
        <v>66</v>
      </c>
      <c r="G4" s="118" t="s">
        <v>8</v>
      </c>
      <c r="H4" s="117" t="s">
        <v>66</v>
      </c>
      <c r="I4" s="118" t="s">
        <v>8</v>
      </c>
      <c r="J4" s="117" t="s">
        <v>66</v>
      </c>
      <c r="K4" s="119" t="s">
        <v>8</v>
      </c>
    </row>
    <row r="5" spans="1:11" s="79" customFormat="1" ht="63" customHeight="1" thickTop="1">
      <c r="A5" s="205" t="s">
        <v>69</v>
      </c>
      <c r="B5" s="206">
        <v>478.7</v>
      </c>
      <c r="C5" s="207">
        <v>479.6</v>
      </c>
      <c r="D5" s="91"/>
      <c r="E5" s="90"/>
      <c r="F5" s="91"/>
      <c r="G5" s="90"/>
      <c r="H5" s="92"/>
      <c r="I5" s="90"/>
      <c r="J5" s="92"/>
      <c r="K5" s="93"/>
    </row>
    <row r="6" spans="1:11" s="79" customFormat="1" ht="48.75" customHeight="1">
      <c r="A6" s="116" t="s">
        <v>68</v>
      </c>
      <c r="B6" s="94">
        <v>62.6</v>
      </c>
      <c r="C6" s="110">
        <v>63.1</v>
      </c>
      <c r="D6" s="94"/>
      <c r="E6" s="95"/>
      <c r="F6" s="94"/>
      <c r="G6" s="95"/>
      <c r="H6" s="96"/>
      <c r="I6" s="95"/>
      <c r="J6" s="96"/>
      <c r="K6" s="97"/>
    </row>
    <row r="7" spans="1:11" s="79" customFormat="1" ht="57" customHeight="1">
      <c r="A7" s="113" t="s">
        <v>70</v>
      </c>
      <c r="B7" s="208">
        <v>424.8</v>
      </c>
      <c r="C7" s="209">
        <v>426.1</v>
      </c>
      <c r="D7" s="98"/>
      <c r="E7" s="99"/>
      <c r="F7" s="98"/>
      <c r="G7" s="99"/>
      <c r="H7" s="100"/>
      <c r="I7" s="99"/>
      <c r="J7" s="100"/>
      <c r="K7" s="101"/>
    </row>
    <row r="8" spans="1:11" s="79" customFormat="1" ht="54.75" customHeight="1">
      <c r="A8" s="114" t="s">
        <v>67</v>
      </c>
      <c r="B8" s="102">
        <v>55.6</v>
      </c>
      <c r="C8" s="103">
        <v>56.1</v>
      </c>
      <c r="D8" s="102"/>
      <c r="E8" s="103"/>
      <c r="F8" s="102"/>
      <c r="G8" s="103"/>
      <c r="H8" s="104"/>
      <c r="I8" s="103"/>
      <c r="J8" s="104"/>
      <c r="K8" s="105"/>
    </row>
    <row r="9" spans="1:11" s="79" customFormat="1" ht="70.5" customHeight="1">
      <c r="A9" s="115" t="s">
        <v>76</v>
      </c>
      <c r="B9" s="210">
        <v>53.9</v>
      </c>
      <c r="C9" s="211">
        <v>53.5</v>
      </c>
      <c r="D9" s="106"/>
      <c r="E9" s="107"/>
      <c r="F9" s="106"/>
      <c r="G9" s="107"/>
      <c r="H9" s="108"/>
      <c r="I9" s="107"/>
      <c r="J9" s="108"/>
      <c r="K9" s="109"/>
    </row>
    <row r="10" spans="1:11" s="79" customFormat="1" ht="60.75" customHeight="1">
      <c r="A10" s="116" t="s">
        <v>71</v>
      </c>
      <c r="B10" s="94">
        <v>11.3</v>
      </c>
      <c r="C10" s="110">
        <v>11.2</v>
      </c>
      <c r="D10" s="94"/>
      <c r="E10" s="110"/>
      <c r="F10" s="94"/>
      <c r="G10" s="110"/>
      <c r="H10" s="111"/>
      <c r="I10" s="110"/>
      <c r="J10" s="111"/>
      <c r="K10" s="112"/>
    </row>
    <row r="11" spans="1:11" s="84" customFormat="1" ht="15.75">
      <c r="A11" s="81"/>
      <c r="B11" s="81"/>
      <c r="C11" s="82"/>
      <c r="D11" s="81"/>
      <c r="E11" s="81"/>
      <c r="F11" s="83"/>
      <c r="G11" s="81"/>
      <c r="H11" s="81"/>
      <c r="I11" s="81"/>
      <c r="J11" s="81"/>
      <c r="K11" s="81"/>
    </row>
    <row r="12" spans="1:11" s="86" customFormat="1" ht="12" customHeight="1">
      <c r="A12" s="85"/>
      <c r="B12" s="85"/>
      <c r="C12" s="82"/>
      <c r="D12" s="85"/>
      <c r="E12" s="85"/>
      <c r="F12" s="83"/>
      <c r="G12" s="85"/>
      <c r="H12" s="85"/>
      <c r="I12" s="85"/>
      <c r="J12" s="85"/>
      <c r="K12" s="85"/>
    </row>
    <row r="13" spans="1:6" ht="15.75">
      <c r="A13" s="87"/>
      <c r="F13" s="83"/>
    </row>
    <row r="14" spans="1:6" ht="15.75">
      <c r="A14" s="87"/>
      <c r="F14" s="83"/>
    </row>
    <row r="15" spans="1:6" ht="15.75">
      <c r="A15" s="87"/>
      <c r="F15" s="83"/>
    </row>
    <row r="16" spans="1:6" ht="15.75">
      <c r="A16" s="87"/>
      <c r="F16" s="88"/>
    </row>
    <row r="17" spans="1:6" ht="15.75">
      <c r="A17" s="87"/>
      <c r="F17" s="89"/>
    </row>
    <row r="18" spans="1:6" ht="15.75">
      <c r="A18" s="87"/>
      <c r="F18" s="83"/>
    </row>
    <row r="19" spans="1:6" ht="15.75">
      <c r="A19" s="87"/>
      <c r="F19" s="83"/>
    </row>
    <row r="20" spans="1:6" ht="15.75">
      <c r="A20" s="87"/>
      <c r="F20" s="83"/>
    </row>
    <row r="21" spans="1:6" ht="15.75">
      <c r="A21" s="87"/>
      <c r="F21" s="83"/>
    </row>
    <row r="22" ht="15">
      <c r="A22" s="87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9"/>
  <sheetViews>
    <sheetView zoomScale="71" zoomScaleNormal="71" zoomScaleSheetLayoutView="75" workbookViewId="0" topLeftCell="B1">
      <selection activeCell="M13" sqref="M13"/>
    </sheetView>
  </sheetViews>
  <sheetFormatPr defaultColWidth="9.140625" defaultRowHeight="15"/>
  <cols>
    <col min="1" max="1" width="1.28515625" style="144" hidden="1" customWidth="1"/>
    <col min="2" max="2" width="24.140625" style="144" customWidth="1"/>
    <col min="3" max="4" width="17.8515625" style="144" customWidth="1"/>
    <col min="5" max="5" width="17.57421875" style="144" customWidth="1"/>
    <col min="6" max="6" width="16.7109375" style="144" customWidth="1"/>
    <col min="7" max="7" width="9.140625" style="144" customWidth="1"/>
    <col min="8" max="10" width="0" style="144" hidden="1" customWidth="1"/>
    <col min="11" max="16384" width="9.140625" style="144" customWidth="1"/>
  </cols>
  <sheetData>
    <row r="1" s="120" customFormat="1" ht="10.5" customHeight="1">
      <c r="F1" s="121"/>
    </row>
    <row r="2" spans="1:6" s="122" customFormat="1" ht="51" customHeight="1">
      <c r="A2" s="226" t="s">
        <v>123</v>
      </c>
      <c r="B2" s="226"/>
      <c r="C2" s="226"/>
      <c r="D2" s="226"/>
      <c r="E2" s="226"/>
      <c r="F2" s="226"/>
    </row>
    <row r="3" spans="1:6" s="122" customFormat="1" ht="9" customHeight="1">
      <c r="A3" s="123"/>
      <c r="B3" s="123"/>
      <c r="C3" s="123"/>
      <c r="D3" s="123"/>
      <c r="E3" s="123"/>
      <c r="F3" s="123"/>
    </row>
    <row r="4" spans="1:6" s="122" customFormat="1" ht="27" customHeight="1">
      <c r="A4" s="123"/>
      <c r="B4" s="229" t="s">
        <v>124</v>
      </c>
      <c r="C4" s="229"/>
      <c r="D4" s="123"/>
      <c r="E4" s="123"/>
      <c r="F4" s="124" t="s">
        <v>72</v>
      </c>
    </row>
    <row r="5" spans="1:6" s="122" customFormat="1" ht="24.75" customHeight="1">
      <c r="A5" s="123"/>
      <c r="B5" s="227"/>
      <c r="C5" s="228" t="s">
        <v>134</v>
      </c>
      <c r="D5" s="228" t="s">
        <v>135</v>
      </c>
      <c r="E5" s="228" t="s">
        <v>73</v>
      </c>
      <c r="F5" s="228"/>
    </row>
    <row r="6" spans="1:6" s="122" customFormat="1" ht="54.75" customHeight="1">
      <c r="A6" s="125"/>
      <c r="B6" s="227"/>
      <c r="C6" s="228"/>
      <c r="D6" s="228"/>
      <c r="E6" s="126" t="s">
        <v>3</v>
      </c>
      <c r="F6" s="127" t="s">
        <v>74</v>
      </c>
    </row>
    <row r="7" spans="2:6" s="128" customFormat="1" ht="19.5" customHeight="1">
      <c r="B7" s="129" t="s">
        <v>30</v>
      </c>
      <c r="C7" s="130">
        <v>1</v>
      </c>
      <c r="D7" s="131">
        <v>2</v>
      </c>
      <c r="E7" s="130">
        <v>3</v>
      </c>
      <c r="F7" s="131">
        <v>4</v>
      </c>
    </row>
    <row r="8" spans="2:10" s="132" customFormat="1" ht="27.75" customHeight="1">
      <c r="B8" s="172" t="s">
        <v>98</v>
      </c>
      <c r="C8" s="133">
        <f>SUM(C9:C29)</f>
        <v>3610</v>
      </c>
      <c r="D8" s="133">
        <f>SUM(D9:D29)</f>
        <v>3780</v>
      </c>
      <c r="E8" s="134">
        <f>IF(C8=0,0,(D8/C8)*100)</f>
        <v>104.70914127423822</v>
      </c>
      <c r="F8" s="133">
        <f aca="true" t="shared" si="0" ref="F8:F29">D8-C8</f>
        <v>170</v>
      </c>
      <c r="I8" s="135"/>
      <c r="J8" s="135"/>
    </row>
    <row r="9" spans="2:10" s="136" customFormat="1" ht="23.25" customHeight="1">
      <c r="B9" s="137" t="s">
        <v>77</v>
      </c>
      <c r="C9" s="138">
        <v>76</v>
      </c>
      <c r="D9" s="138">
        <v>114</v>
      </c>
      <c r="E9" s="139">
        <f aca="true" t="shared" si="1" ref="E9:E29">IF(C9=0,0,(D9/C9)*100)</f>
        <v>150</v>
      </c>
      <c r="F9" s="138">
        <f t="shared" si="0"/>
        <v>38</v>
      </c>
      <c r="H9" s="140">
        <f>ROUND(D9/$D$8*100,1)</f>
        <v>3</v>
      </c>
      <c r="I9" s="141">
        <f>ROUND(C9/1000,1)</f>
        <v>0.1</v>
      </c>
      <c r="J9" s="141">
        <f>ROUND(D9/1000,1)</f>
        <v>0.1</v>
      </c>
    </row>
    <row r="10" spans="2:10" s="136" customFormat="1" ht="23.25" customHeight="1">
      <c r="B10" s="137" t="s">
        <v>78</v>
      </c>
      <c r="C10" s="138">
        <v>128</v>
      </c>
      <c r="D10" s="138">
        <v>214</v>
      </c>
      <c r="E10" s="139">
        <f t="shared" si="1"/>
        <v>167.1875</v>
      </c>
      <c r="F10" s="138">
        <f t="shared" si="0"/>
        <v>86</v>
      </c>
      <c r="H10" s="140">
        <f aca="true" t="shared" si="2" ref="H10:H29">ROUND(D10/$D$8*100,1)</f>
        <v>5.7</v>
      </c>
      <c r="I10" s="141">
        <f aca="true" t="shared" si="3" ref="I10:J29">ROUND(C10/1000,1)</f>
        <v>0.1</v>
      </c>
      <c r="J10" s="141">
        <f t="shared" si="3"/>
        <v>0.2</v>
      </c>
    </row>
    <row r="11" spans="2:10" s="136" customFormat="1" ht="23.25" customHeight="1">
      <c r="B11" s="137" t="s">
        <v>79</v>
      </c>
      <c r="C11" s="138">
        <v>34</v>
      </c>
      <c r="D11" s="138">
        <v>37</v>
      </c>
      <c r="E11" s="139">
        <f t="shared" si="1"/>
        <v>108.8235294117647</v>
      </c>
      <c r="F11" s="138">
        <f t="shared" si="0"/>
        <v>3</v>
      </c>
      <c r="H11" s="142">
        <f t="shared" si="2"/>
        <v>1</v>
      </c>
      <c r="I11" s="141">
        <f t="shared" si="3"/>
        <v>0</v>
      </c>
      <c r="J11" s="141">
        <f t="shared" si="3"/>
        <v>0</v>
      </c>
    </row>
    <row r="12" spans="2:10" s="136" customFormat="1" ht="23.25" customHeight="1">
      <c r="B12" s="137" t="s">
        <v>80</v>
      </c>
      <c r="C12" s="138">
        <v>11</v>
      </c>
      <c r="D12" s="138">
        <v>38</v>
      </c>
      <c r="E12" s="139">
        <f t="shared" si="1"/>
        <v>345.45454545454544</v>
      </c>
      <c r="F12" s="138">
        <f t="shared" si="0"/>
        <v>27</v>
      </c>
      <c r="H12" s="140">
        <f t="shared" si="2"/>
        <v>1</v>
      </c>
      <c r="I12" s="141">
        <f t="shared" si="3"/>
        <v>0</v>
      </c>
      <c r="J12" s="141">
        <f t="shared" si="3"/>
        <v>0</v>
      </c>
    </row>
    <row r="13" spans="2:10" s="136" customFormat="1" ht="23.25" customHeight="1">
      <c r="B13" s="137" t="s">
        <v>81</v>
      </c>
      <c r="C13" s="138">
        <v>42</v>
      </c>
      <c r="D13" s="138">
        <v>181</v>
      </c>
      <c r="E13" s="139">
        <f t="shared" si="1"/>
        <v>430.9523809523809</v>
      </c>
      <c r="F13" s="138">
        <f t="shared" si="0"/>
        <v>139</v>
      </c>
      <c r="H13" s="142">
        <f t="shared" si="2"/>
        <v>4.8</v>
      </c>
      <c r="I13" s="141">
        <f t="shared" si="3"/>
        <v>0</v>
      </c>
      <c r="J13" s="141">
        <f t="shared" si="3"/>
        <v>0.2</v>
      </c>
    </row>
    <row r="14" spans="2:10" s="136" customFormat="1" ht="23.25" customHeight="1">
      <c r="B14" s="137" t="s">
        <v>82</v>
      </c>
      <c r="C14" s="138">
        <v>153</v>
      </c>
      <c r="D14" s="138">
        <v>581</v>
      </c>
      <c r="E14" s="139">
        <f t="shared" si="1"/>
        <v>379.73856209150324</v>
      </c>
      <c r="F14" s="138">
        <f t="shared" si="0"/>
        <v>428</v>
      </c>
      <c r="H14" s="140">
        <f t="shared" si="2"/>
        <v>15.4</v>
      </c>
      <c r="I14" s="141">
        <f t="shared" si="3"/>
        <v>0.2</v>
      </c>
      <c r="J14" s="141">
        <f t="shared" si="3"/>
        <v>0.6</v>
      </c>
    </row>
    <row r="15" spans="2:10" s="136" customFormat="1" ht="23.25" customHeight="1">
      <c r="B15" s="137" t="s">
        <v>83</v>
      </c>
      <c r="C15" s="138">
        <v>220</v>
      </c>
      <c r="D15" s="138">
        <v>66</v>
      </c>
      <c r="E15" s="139">
        <f t="shared" si="1"/>
        <v>30</v>
      </c>
      <c r="F15" s="138">
        <f t="shared" si="0"/>
        <v>-154</v>
      </c>
      <c r="H15" s="140">
        <f t="shared" si="2"/>
        <v>1.7</v>
      </c>
      <c r="I15" s="141">
        <f t="shared" si="3"/>
        <v>0.2</v>
      </c>
      <c r="J15" s="141">
        <f t="shared" si="3"/>
        <v>0.1</v>
      </c>
    </row>
    <row r="16" spans="2:10" s="136" customFormat="1" ht="23.25" customHeight="1">
      <c r="B16" s="137" t="s">
        <v>84</v>
      </c>
      <c r="C16" s="138">
        <v>216</v>
      </c>
      <c r="D16" s="138">
        <v>38</v>
      </c>
      <c r="E16" s="139">
        <f t="shared" si="1"/>
        <v>17.59259259259259</v>
      </c>
      <c r="F16" s="138">
        <f t="shared" si="0"/>
        <v>-178</v>
      </c>
      <c r="H16" s="140">
        <f t="shared" si="2"/>
        <v>1</v>
      </c>
      <c r="I16" s="141">
        <f t="shared" si="3"/>
        <v>0.2</v>
      </c>
      <c r="J16" s="141">
        <f t="shared" si="3"/>
        <v>0</v>
      </c>
    </row>
    <row r="17" spans="2:10" s="136" customFormat="1" ht="23.25" customHeight="1">
      <c r="B17" s="137" t="s">
        <v>85</v>
      </c>
      <c r="C17" s="138">
        <v>1</v>
      </c>
      <c r="D17" s="138">
        <v>77</v>
      </c>
      <c r="E17" s="139">
        <f t="shared" si="1"/>
        <v>7700</v>
      </c>
      <c r="F17" s="138">
        <f t="shared" si="0"/>
        <v>76</v>
      </c>
      <c r="H17" s="140">
        <f t="shared" si="2"/>
        <v>2</v>
      </c>
      <c r="I17" s="141">
        <f t="shared" si="3"/>
        <v>0</v>
      </c>
      <c r="J17" s="141">
        <f t="shared" si="3"/>
        <v>0.1</v>
      </c>
    </row>
    <row r="18" spans="2:10" s="136" customFormat="1" ht="23.25" customHeight="1">
      <c r="B18" s="137" t="s">
        <v>86</v>
      </c>
      <c r="C18" s="138">
        <v>59</v>
      </c>
      <c r="D18" s="138">
        <v>46</v>
      </c>
      <c r="E18" s="139">
        <f t="shared" si="1"/>
        <v>77.96610169491525</v>
      </c>
      <c r="F18" s="138">
        <f t="shared" si="0"/>
        <v>-13</v>
      </c>
      <c r="H18" s="140">
        <f t="shared" si="2"/>
        <v>1.2</v>
      </c>
      <c r="I18" s="141">
        <f t="shared" si="3"/>
        <v>0.1</v>
      </c>
      <c r="J18" s="141">
        <f t="shared" si="3"/>
        <v>0</v>
      </c>
    </row>
    <row r="19" spans="2:10" s="136" customFormat="1" ht="23.25" customHeight="1">
      <c r="B19" s="137" t="s">
        <v>87</v>
      </c>
      <c r="C19" s="138">
        <v>208</v>
      </c>
      <c r="D19" s="138">
        <v>101</v>
      </c>
      <c r="E19" s="139">
        <f t="shared" si="1"/>
        <v>48.55769230769231</v>
      </c>
      <c r="F19" s="138">
        <f t="shared" si="0"/>
        <v>-107</v>
      </c>
      <c r="H19" s="140">
        <f t="shared" si="2"/>
        <v>2.7</v>
      </c>
      <c r="I19" s="141">
        <f t="shared" si="3"/>
        <v>0.2</v>
      </c>
      <c r="J19" s="141">
        <f t="shared" si="3"/>
        <v>0.1</v>
      </c>
    </row>
    <row r="20" spans="2:10" s="136" customFormat="1" ht="23.25" customHeight="1">
      <c r="B20" s="137" t="s">
        <v>88</v>
      </c>
      <c r="C20" s="138">
        <v>149</v>
      </c>
      <c r="D20" s="138">
        <v>171</v>
      </c>
      <c r="E20" s="139">
        <f t="shared" si="1"/>
        <v>114.76510067114094</v>
      </c>
      <c r="F20" s="138">
        <f t="shared" si="0"/>
        <v>22</v>
      </c>
      <c r="H20" s="142">
        <f t="shared" si="2"/>
        <v>4.5</v>
      </c>
      <c r="I20" s="141">
        <f t="shared" si="3"/>
        <v>0.1</v>
      </c>
      <c r="J20" s="141">
        <f t="shared" si="3"/>
        <v>0.2</v>
      </c>
    </row>
    <row r="21" spans="2:10" s="136" customFormat="1" ht="23.25" customHeight="1">
      <c r="B21" s="137" t="s">
        <v>89</v>
      </c>
      <c r="C21" s="138">
        <v>108</v>
      </c>
      <c r="D21" s="138">
        <v>210</v>
      </c>
      <c r="E21" s="139">
        <f t="shared" si="1"/>
        <v>194.44444444444443</v>
      </c>
      <c r="F21" s="138">
        <f t="shared" si="0"/>
        <v>102</v>
      </c>
      <c r="H21" s="142">
        <f t="shared" si="2"/>
        <v>5.6</v>
      </c>
      <c r="I21" s="141">
        <f t="shared" si="3"/>
        <v>0.1</v>
      </c>
      <c r="J21" s="141">
        <f t="shared" si="3"/>
        <v>0.2</v>
      </c>
    </row>
    <row r="22" spans="2:10" s="136" customFormat="1" ht="23.25" customHeight="1">
      <c r="B22" s="137" t="s">
        <v>90</v>
      </c>
      <c r="C22" s="138">
        <v>1</v>
      </c>
      <c r="D22" s="138">
        <v>92</v>
      </c>
      <c r="E22" s="139">
        <f t="shared" si="1"/>
        <v>9200</v>
      </c>
      <c r="F22" s="138">
        <f t="shared" si="0"/>
        <v>91</v>
      </c>
      <c r="H22" s="142">
        <f t="shared" si="2"/>
        <v>2.4</v>
      </c>
      <c r="I22" s="141">
        <f t="shared" si="3"/>
        <v>0</v>
      </c>
      <c r="J22" s="141">
        <f t="shared" si="3"/>
        <v>0.1</v>
      </c>
    </row>
    <row r="23" spans="2:10" s="136" customFormat="1" ht="23.25" customHeight="1">
      <c r="B23" s="137" t="s">
        <v>91</v>
      </c>
      <c r="C23" s="138">
        <v>142</v>
      </c>
      <c r="D23" s="138">
        <v>162</v>
      </c>
      <c r="E23" s="139">
        <f t="shared" si="1"/>
        <v>114.08450704225352</v>
      </c>
      <c r="F23" s="138">
        <f t="shared" si="0"/>
        <v>20</v>
      </c>
      <c r="H23" s="140">
        <f t="shared" si="2"/>
        <v>4.3</v>
      </c>
      <c r="I23" s="141">
        <f t="shared" si="3"/>
        <v>0.1</v>
      </c>
      <c r="J23" s="141">
        <f t="shared" si="3"/>
        <v>0.2</v>
      </c>
    </row>
    <row r="24" spans="2:10" s="136" customFormat="1" ht="23.25" customHeight="1">
      <c r="B24" s="137" t="s">
        <v>92</v>
      </c>
      <c r="C24" s="143">
        <v>49</v>
      </c>
      <c r="D24" s="143">
        <v>57</v>
      </c>
      <c r="E24" s="139">
        <f t="shared" si="1"/>
        <v>116.3265306122449</v>
      </c>
      <c r="F24" s="138">
        <f t="shared" si="0"/>
        <v>8</v>
      </c>
      <c r="H24" s="140">
        <f t="shared" si="2"/>
        <v>1.5</v>
      </c>
      <c r="I24" s="141">
        <f t="shared" si="3"/>
        <v>0</v>
      </c>
      <c r="J24" s="141">
        <f t="shared" si="3"/>
        <v>0.1</v>
      </c>
    </row>
    <row r="25" spans="2:10" s="136" customFormat="1" ht="23.25" customHeight="1">
      <c r="B25" s="137" t="s">
        <v>93</v>
      </c>
      <c r="C25" s="138">
        <v>26</v>
      </c>
      <c r="D25" s="138">
        <v>105</v>
      </c>
      <c r="E25" s="139">
        <f t="shared" si="1"/>
        <v>403.8461538461538</v>
      </c>
      <c r="F25" s="138">
        <f t="shared" si="0"/>
        <v>79</v>
      </c>
      <c r="H25" s="140">
        <f t="shared" si="2"/>
        <v>2.8</v>
      </c>
      <c r="I25" s="141">
        <f t="shared" si="3"/>
        <v>0</v>
      </c>
      <c r="J25" s="141">
        <f t="shared" si="3"/>
        <v>0.1</v>
      </c>
    </row>
    <row r="26" spans="2:10" s="136" customFormat="1" ht="36" customHeight="1">
      <c r="B26" s="171" t="s">
        <v>94</v>
      </c>
      <c r="C26" s="138">
        <v>41</v>
      </c>
      <c r="D26" s="138">
        <v>146</v>
      </c>
      <c r="E26" s="139">
        <f t="shared" si="1"/>
        <v>356.0975609756098</v>
      </c>
      <c r="F26" s="138">
        <f t="shared" si="0"/>
        <v>105</v>
      </c>
      <c r="H26" s="140">
        <f t="shared" si="2"/>
        <v>3.9</v>
      </c>
      <c r="I26" s="141">
        <f t="shared" si="3"/>
        <v>0</v>
      </c>
      <c r="J26" s="141">
        <f t="shared" si="3"/>
        <v>0.1</v>
      </c>
    </row>
    <row r="27" spans="2:10" s="136" customFormat="1" ht="23.25" customHeight="1">
      <c r="B27" s="171" t="s">
        <v>95</v>
      </c>
      <c r="C27" s="138">
        <v>1221</v>
      </c>
      <c r="D27" s="138">
        <v>552</v>
      </c>
      <c r="E27" s="139">
        <f t="shared" si="1"/>
        <v>45.20884520884521</v>
      </c>
      <c r="F27" s="138">
        <f t="shared" si="0"/>
        <v>-669</v>
      </c>
      <c r="H27" s="140">
        <f t="shared" si="2"/>
        <v>14.6</v>
      </c>
      <c r="I27" s="141">
        <f t="shared" si="3"/>
        <v>1.2</v>
      </c>
      <c r="J27" s="141">
        <f t="shared" si="3"/>
        <v>0.6</v>
      </c>
    </row>
    <row r="28" spans="2:10" s="136" customFormat="1" ht="23.25" customHeight="1">
      <c r="B28" s="171" t="s">
        <v>96</v>
      </c>
      <c r="C28" s="138">
        <v>528</v>
      </c>
      <c r="D28" s="138">
        <v>207</v>
      </c>
      <c r="E28" s="139">
        <f t="shared" si="1"/>
        <v>39.20454545454545</v>
      </c>
      <c r="F28" s="138">
        <f t="shared" si="0"/>
        <v>-321</v>
      </c>
      <c r="H28" s="140">
        <f t="shared" si="2"/>
        <v>5.5</v>
      </c>
      <c r="I28" s="141">
        <f t="shared" si="3"/>
        <v>0.5</v>
      </c>
      <c r="J28" s="141">
        <f t="shared" si="3"/>
        <v>0.2</v>
      </c>
    </row>
    <row r="29" spans="2:10" s="136" customFormat="1" ht="35.25" customHeight="1">
      <c r="B29" s="171" t="s">
        <v>97</v>
      </c>
      <c r="C29" s="138">
        <v>197</v>
      </c>
      <c r="D29" s="138">
        <v>585</v>
      </c>
      <c r="E29" s="139">
        <f t="shared" si="1"/>
        <v>296.9543147208122</v>
      </c>
      <c r="F29" s="138">
        <f t="shared" si="0"/>
        <v>388</v>
      </c>
      <c r="H29" s="140">
        <f t="shared" si="2"/>
        <v>15.5</v>
      </c>
      <c r="I29" s="141">
        <f t="shared" si="3"/>
        <v>0.2</v>
      </c>
      <c r="J29" s="141">
        <f t="shared" si="3"/>
        <v>0.6</v>
      </c>
    </row>
  </sheetData>
  <sheetProtection/>
  <mergeCells count="6">
    <mergeCell ref="A2:F2"/>
    <mergeCell ref="B5:B6"/>
    <mergeCell ref="C5:C6"/>
    <mergeCell ref="D5:D6"/>
    <mergeCell ref="E5:F5"/>
    <mergeCell ref="B4:C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3" zoomScaleSheetLayoutView="75" zoomScalePageLayoutView="0" workbookViewId="0" topLeftCell="A1">
      <selection activeCell="E11" sqref="E11"/>
    </sheetView>
  </sheetViews>
  <sheetFormatPr defaultColWidth="8.8515625" defaultRowHeight="15"/>
  <cols>
    <col min="1" max="1" width="45.57421875" style="47" customWidth="1"/>
    <col min="2" max="2" width="13.00390625" style="47" customWidth="1"/>
    <col min="3" max="3" width="12.140625" style="47" customWidth="1"/>
    <col min="4" max="4" width="14.28125" style="47" customWidth="1"/>
    <col min="5" max="5" width="15.28125" style="47" customWidth="1"/>
    <col min="6" max="8" width="8.8515625" style="47" customWidth="1"/>
    <col min="9" max="9" width="43.00390625" style="47" customWidth="1"/>
    <col min="10" max="16384" width="8.8515625" style="47" customWidth="1"/>
  </cols>
  <sheetData>
    <row r="1" spans="1:5" s="42" customFormat="1" ht="41.25" customHeight="1">
      <c r="A1" s="230" t="s">
        <v>136</v>
      </c>
      <c r="B1" s="230"/>
      <c r="C1" s="230"/>
      <c r="D1" s="230"/>
      <c r="E1" s="230"/>
    </row>
    <row r="2" spans="1:5" s="42" customFormat="1" ht="21.75" customHeight="1">
      <c r="A2" s="231" t="s">
        <v>31</v>
      </c>
      <c r="B2" s="231"/>
      <c r="C2" s="231"/>
      <c r="D2" s="231"/>
      <c r="E2" s="231"/>
    </row>
    <row r="3" spans="1:5" s="44" customFormat="1" ht="19.5" customHeight="1" thickBot="1">
      <c r="A3" s="187" t="s">
        <v>124</v>
      </c>
      <c r="B3" s="43"/>
      <c r="C3" s="43"/>
      <c r="D3" s="43"/>
      <c r="E3" s="43"/>
    </row>
    <row r="4" spans="1:5" s="44" customFormat="1" ht="21" customHeight="1">
      <c r="A4" s="232"/>
      <c r="B4" s="234" t="s">
        <v>137</v>
      </c>
      <c r="C4" s="236" t="s">
        <v>138</v>
      </c>
      <c r="D4" s="216" t="s">
        <v>73</v>
      </c>
      <c r="E4" s="217"/>
    </row>
    <row r="5" spans="1:5" s="44" customFormat="1" ht="34.5" customHeight="1">
      <c r="A5" s="233"/>
      <c r="B5" s="235"/>
      <c r="C5" s="237"/>
      <c r="D5" s="146" t="s">
        <v>75</v>
      </c>
      <c r="E5" s="158" t="s">
        <v>3</v>
      </c>
    </row>
    <row r="6" spans="1:5" s="45" customFormat="1" ht="21" customHeight="1">
      <c r="A6" s="159" t="s">
        <v>118</v>
      </c>
      <c r="B6" s="160">
        <f>SUM(B7:B25)</f>
        <v>3610</v>
      </c>
      <c r="C6" s="161">
        <f>SUM(C7:C25)</f>
        <v>3780</v>
      </c>
      <c r="D6" s="162">
        <f>C6-B6</f>
        <v>170</v>
      </c>
      <c r="E6" s="163">
        <f>IF(B6=0,0,(C6/B6)*100)</f>
        <v>104.70914127423822</v>
      </c>
    </row>
    <row r="7" spans="1:9" ht="39.75" customHeight="1">
      <c r="A7" s="164" t="s">
        <v>32</v>
      </c>
      <c r="B7" s="165">
        <v>24</v>
      </c>
      <c r="C7" s="165">
        <v>149</v>
      </c>
      <c r="D7" s="166">
        <f aca="true" t="shared" si="0" ref="D7:D25">C7-B7</f>
        <v>125</v>
      </c>
      <c r="E7" s="167">
        <f aca="true" t="shared" si="1" ref="E7:E25">IF(B7=0,0,(C7/B7)*100)</f>
        <v>620.8333333333333</v>
      </c>
      <c r="F7" s="45"/>
      <c r="G7" s="46"/>
      <c r="I7" s="48"/>
    </row>
    <row r="8" spans="1:9" ht="44.25" customHeight="1">
      <c r="A8" s="164" t="s">
        <v>33</v>
      </c>
      <c r="B8" s="165">
        <v>24</v>
      </c>
      <c r="C8" s="165">
        <v>0</v>
      </c>
      <c r="D8" s="166">
        <f t="shared" si="0"/>
        <v>-24</v>
      </c>
      <c r="E8" s="167">
        <f t="shared" si="1"/>
        <v>0</v>
      </c>
      <c r="F8" s="45"/>
      <c r="G8" s="46"/>
      <c r="I8" s="48"/>
    </row>
    <row r="9" spans="1:9" s="49" customFormat="1" ht="27" customHeight="1">
      <c r="A9" s="164" t="s">
        <v>34</v>
      </c>
      <c r="B9" s="165">
        <v>39</v>
      </c>
      <c r="C9" s="165">
        <v>33</v>
      </c>
      <c r="D9" s="166">
        <f t="shared" si="0"/>
        <v>-6</v>
      </c>
      <c r="E9" s="167">
        <f t="shared" si="1"/>
        <v>84.61538461538461</v>
      </c>
      <c r="F9" s="45"/>
      <c r="G9" s="46"/>
      <c r="H9" s="47"/>
      <c r="I9" s="48"/>
    </row>
    <row r="10" spans="1:11" ht="43.5" customHeight="1">
      <c r="A10" s="164" t="s">
        <v>35</v>
      </c>
      <c r="B10" s="165">
        <v>5</v>
      </c>
      <c r="C10" s="165">
        <v>6</v>
      </c>
      <c r="D10" s="166">
        <f t="shared" si="0"/>
        <v>1</v>
      </c>
      <c r="E10" s="167">
        <f t="shared" si="1"/>
        <v>120</v>
      </c>
      <c r="F10" s="45"/>
      <c r="G10" s="46"/>
      <c r="I10" s="48"/>
      <c r="K10" s="50"/>
    </row>
    <row r="11" spans="1:9" ht="42" customHeight="1">
      <c r="A11" s="164" t="s">
        <v>36</v>
      </c>
      <c r="B11" s="165">
        <v>18</v>
      </c>
      <c r="C11" s="165">
        <v>77</v>
      </c>
      <c r="D11" s="166">
        <f t="shared" si="0"/>
        <v>59</v>
      </c>
      <c r="E11" s="167">
        <f t="shared" si="1"/>
        <v>427.77777777777777</v>
      </c>
      <c r="F11" s="45"/>
      <c r="G11" s="46"/>
      <c r="I11" s="48"/>
    </row>
    <row r="12" spans="1:9" ht="19.5" customHeight="1">
      <c r="A12" s="164" t="s">
        <v>37</v>
      </c>
      <c r="B12" s="165">
        <v>227</v>
      </c>
      <c r="C12" s="165">
        <v>2</v>
      </c>
      <c r="D12" s="166">
        <f t="shared" si="0"/>
        <v>-225</v>
      </c>
      <c r="E12" s="167">
        <f t="shared" si="1"/>
        <v>0.881057268722467</v>
      </c>
      <c r="F12" s="45"/>
      <c r="G12" s="46"/>
      <c r="I12" s="147"/>
    </row>
    <row r="13" spans="1:9" ht="41.25" customHeight="1">
      <c r="A13" s="164" t="s">
        <v>38</v>
      </c>
      <c r="B13" s="165">
        <v>10</v>
      </c>
      <c r="C13" s="165">
        <v>23</v>
      </c>
      <c r="D13" s="166">
        <f t="shared" si="0"/>
        <v>13</v>
      </c>
      <c r="E13" s="167">
        <f t="shared" si="1"/>
        <v>229.99999999999997</v>
      </c>
      <c r="F13" s="45"/>
      <c r="G13" s="46"/>
      <c r="I13" s="48"/>
    </row>
    <row r="14" spans="1:9" ht="41.25" customHeight="1">
      <c r="A14" s="164" t="s">
        <v>39</v>
      </c>
      <c r="B14" s="165">
        <v>220</v>
      </c>
      <c r="C14" s="165">
        <v>20</v>
      </c>
      <c r="D14" s="166">
        <f t="shared" si="0"/>
        <v>-200</v>
      </c>
      <c r="E14" s="167">
        <f t="shared" si="1"/>
        <v>9.090909090909092</v>
      </c>
      <c r="F14" s="45"/>
      <c r="G14" s="46"/>
      <c r="I14" s="48"/>
    </row>
    <row r="15" spans="1:9" ht="42" customHeight="1">
      <c r="A15" s="164" t="s">
        <v>40</v>
      </c>
      <c r="B15" s="165">
        <v>0</v>
      </c>
      <c r="C15" s="165">
        <v>0</v>
      </c>
      <c r="D15" s="166">
        <f t="shared" si="0"/>
        <v>0</v>
      </c>
      <c r="E15" s="167">
        <f t="shared" si="1"/>
        <v>0</v>
      </c>
      <c r="F15" s="45"/>
      <c r="G15" s="46"/>
      <c r="I15" s="48"/>
    </row>
    <row r="16" spans="1:9" ht="23.25" customHeight="1">
      <c r="A16" s="164" t="s">
        <v>41</v>
      </c>
      <c r="B16" s="165">
        <v>43</v>
      </c>
      <c r="C16" s="165">
        <v>62</v>
      </c>
      <c r="D16" s="166">
        <f t="shared" si="0"/>
        <v>19</v>
      </c>
      <c r="E16" s="167">
        <f t="shared" si="1"/>
        <v>144.1860465116279</v>
      </c>
      <c r="F16" s="45"/>
      <c r="G16" s="46"/>
      <c r="I16" s="48"/>
    </row>
    <row r="17" spans="1:9" ht="22.5" customHeight="1">
      <c r="A17" s="164" t="s">
        <v>42</v>
      </c>
      <c r="B17" s="165">
        <v>73</v>
      </c>
      <c r="C17" s="165">
        <v>87</v>
      </c>
      <c r="D17" s="166">
        <f t="shared" si="0"/>
        <v>14</v>
      </c>
      <c r="E17" s="167">
        <f t="shared" si="1"/>
        <v>119.17808219178083</v>
      </c>
      <c r="F17" s="45"/>
      <c r="G17" s="46"/>
      <c r="I17" s="48"/>
    </row>
    <row r="18" spans="1:9" ht="22.5" customHeight="1">
      <c r="A18" s="164" t="s">
        <v>43</v>
      </c>
      <c r="B18" s="165">
        <v>17</v>
      </c>
      <c r="C18" s="165">
        <v>12</v>
      </c>
      <c r="D18" s="166">
        <f t="shared" si="0"/>
        <v>-5</v>
      </c>
      <c r="E18" s="167">
        <f t="shared" si="1"/>
        <v>70.58823529411765</v>
      </c>
      <c r="F18" s="45"/>
      <c r="G18" s="46"/>
      <c r="I18" s="48"/>
    </row>
    <row r="19" spans="1:9" ht="38.25" customHeight="1">
      <c r="A19" s="164" t="s">
        <v>44</v>
      </c>
      <c r="B19" s="165">
        <v>37</v>
      </c>
      <c r="C19" s="165">
        <v>158</v>
      </c>
      <c r="D19" s="166">
        <f t="shared" si="0"/>
        <v>121</v>
      </c>
      <c r="E19" s="167">
        <f t="shared" si="1"/>
        <v>427.02702702702703</v>
      </c>
      <c r="F19" s="45"/>
      <c r="G19" s="46"/>
      <c r="I19" s="148"/>
    </row>
    <row r="20" spans="1:9" ht="35.25" customHeight="1">
      <c r="A20" s="164" t="s">
        <v>45</v>
      </c>
      <c r="B20" s="165">
        <v>66</v>
      </c>
      <c r="C20" s="165">
        <v>5</v>
      </c>
      <c r="D20" s="166">
        <f t="shared" si="0"/>
        <v>-61</v>
      </c>
      <c r="E20" s="167">
        <f t="shared" si="1"/>
        <v>7.575757575757576</v>
      </c>
      <c r="F20" s="45"/>
      <c r="G20" s="46"/>
      <c r="I20" s="48"/>
    </row>
    <row r="21" spans="1:9" ht="41.25" customHeight="1">
      <c r="A21" s="164" t="s">
        <v>46</v>
      </c>
      <c r="B21" s="165">
        <v>2083</v>
      </c>
      <c r="C21" s="165">
        <v>1941</v>
      </c>
      <c r="D21" s="166">
        <f t="shared" si="0"/>
        <v>-142</v>
      </c>
      <c r="E21" s="167">
        <f t="shared" si="1"/>
        <v>93.18290926548246</v>
      </c>
      <c r="F21" s="45"/>
      <c r="G21" s="46"/>
      <c r="I21" s="48"/>
    </row>
    <row r="22" spans="1:9" ht="19.5" customHeight="1">
      <c r="A22" s="164" t="s">
        <v>47</v>
      </c>
      <c r="B22" s="165">
        <v>230</v>
      </c>
      <c r="C22" s="165">
        <v>92</v>
      </c>
      <c r="D22" s="166">
        <f t="shared" si="0"/>
        <v>-138</v>
      </c>
      <c r="E22" s="167">
        <f t="shared" si="1"/>
        <v>40</v>
      </c>
      <c r="F22" s="45"/>
      <c r="G22" s="46"/>
      <c r="I22" s="48"/>
    </row>
    <row r="23" spans="1:9" ht="39" customHeight="1">
      <c r="A23" s="164" t="s">
        <v>48</v>
      </c>
      <c r="B23" s="165">
        <v>492</v>
      </c>
      <c r="C23" s="165">
        <v>1090</v>
      </c>
      <c r="D23" s="166">
        <f t="shared" si="0"/>
        <v>598</v>
      </c>
      <c r="E23" s="167">
        <f t="shared" si="1"/>
        <v>221.54471544715446</v>
      </c>
      <c r="F23" s="45"/>
      <c r="G23" s="46"/>
      <c r="I23" s="48"/>
    </row>
    <row r="24" spans="1:9" ht="38.25" customHeight="1">
      <c r="A24" s="164" t="s">
        <v>49</v>
      </c>
      <c r="B24" s="165">
        <v>2</v>
      </c>
      <c r="C24" s="165">
        <v>23</v>
      </c>
      <c r="D24" s="166">
        <f t="shared" si="0"/>
        <v>21</v>
      </c>
      <c r="E24" s="167">
        <f t="shared" si="1"/>
        <v>1150</v>
      </c>
      <c r="F24" s="45"/>
      <c r="G24" s="46"/>
      <c r="I24" s="48"/>
    </row>
    <row r="25" spans="1:9" ht="22.5" customHeight="1" thickBot="1">
      <c r="A25" s="168" t="s">
        <v>50</v>
      </c>
      <c r="B25" s="169">
        <v>0</v>
      </c>
      <c r="C25" s="169">
        <v>0</v>
      </c>
      <c r="D25" s="170">
        <f t="shared" si="0"/>
        <v>0</v>
      </c>
      <c r="E25" s="189">
        <f t="shared" si="1"/>
        <v>0</v>
      </c>
      <c r="F25" s="45"/>
      <c r="G25" s="46"/>
      <c r="I25" s="48"/>
    </row>
    <row r="26" spans="1:9" ht="15.75">
      <c r="A26" s="51"/>
      <c r="B26" s="51"/>
      <c r="C26" s="51"/>
      <c r="D26" s="51"/>
      <c r="E26" s="51"/>
      <c r="I26" s="48"/>
    </row>
    <row r="27" spans="1:5" ht="12.75">
      <c r="A27" s="51"/>
      <c r="B27" s="51"/>
      <c r="C27" s="51"/>
      <c r="D27" s="51"/>
      <c r="E27" s="5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zoomScale="59" zoomScaleNormal="59" zoomScaleSheetLayoutView="75" zoomScalePageLayoutView="0" workbookViewId="0" topLeftCell="A1">
      <selection activeCell="K10" sqref="K10"/>
    </sheetView>
  </sheetViews>
  <sheetFormatPr defaultColWidth="8.8515625" defaultRowHeight="15"/>
  <cols>
    <col min="1" max="1" width="52.8515625" style="47" customWidth="1"/>
    <col min="2" max="2" width="21.28125" style="47" customWidth="1"/>
    <col min="3" max="4" width="22.00390625" style="47" customWidth="1"/>
    <col min="5" max="5" width="21.57421875" style="47" customWidth="1"/>
    <col min="6" max="6" width="8.8515625" style="47" customWidth="1"/>
    <col min="7" max="7" width="10.8515625" style="47" bestFit="1" customWidth="1"/>
    <col min="8" max="16384" width="8.8515625" style="47" customWidth="1"/>
  </cols>
  <sheetData>
    <row r="1" spans="1:5" s="42" customFormat="1" ht="49.5" customHeight="1">
      <c r="A1" s="218" t="s">
        <v>136</v>
      </c>
      <c r="B1" s="218"/>
      <c r="C1" s="218"/>
      <c r="D1" s="218"/>
      <c r="E1" s="218"/>
    </row>
    <row r="2" spans="1:5" s="42" customFormat="1" ht="20.25" customHeight="1">
      <c r="A2" s="212" t="s">
        <v>51</v>
      </c>
      <c r="B2" s="212"/>
      <c r="C2" s="212"/>
      <c r="D2" s="212"/>
      <c r="E2" s="212"/>
    </row>
    <row r="3" spans="1:5" s="42" customFormat="1" ht="17.25" customHeight="1" thickBot="1">
      <c r="A3" s="187" t="s">
        <v>124</v>
      </c>
      <c r="B3" s="145"/>
      <c r="C3" s="145"/>
      <c r="D3" s="145"/>
      <c r="E3" s="145"/>
    </row>
    <row r="4" spans="1:5" s="44" customFormat="1" ht="25.5" customHeight="1">
      <c r="A4" s="213"/>
      <c r="B4" s="215" t="s">
        <v>137</v>
      </c>
      <c r="C4" s="215" t="s">
        <v>138</v>
      </c>
      <c r="D4" s="215" t="s">
        <v>73</v>
      </c>
      <c r="E4" s="239"/>
    </row>
    <row r="5" spans="1:5" s="44" customFormat="1" ht="37.5" customHeight="1">
      <c r="A5" s="214"/>
      <c r="B5" s="238"/>
      <c r="C5" s="238"/>
      <c r="D5" s="149" t="s">
        <v>75</v>
      </c>
      <c r="E5" s="150" t="s">
        <v>3</v>
      </c>
    </row>
    <row r="6" spans="1:7" s="53" customFormat="1" ht="34.5" customHeight="1">
      <c r="A6" s="185" t="s">
        <v>118</v>
      </c>
      <c r="B6" s="52">
        <f>SUM(B7:B15)</f>
        <v>3610</v>
      </c>
      <c r="C6" s="52">
        <f>SUM(C7:C15)</f>
        <v>3780</v>
      </c>
      <c r="D6" s="52">
        <f>C6-B6</f>
        <v>170</v>
      </c>
      <c r="E6" s="151">
        <f>ROUND(C6/B6*100,1)</f>
        <v>104.7</v>
      </c>
      <c r="G6" s="54"/>
    </row>
    <row r="7" spans="1:11" ht="51" customHeight="1">
      <c r="A7" s="152" t="s">
        <v>52</v>
      </c>
      <c r="B7" s="55">
        <v>684</v>
      </c>
      <c r="C7" s="55">
        <v>843</v>
      </c>
      <c r="D7" s="56">
        <f aca="true" t="shared" si="0" ref="D7:D15">C7-B7</f>
        <v>159</v>
      </c>
      <c r="E7" s="153">
        <f aca="true" t="shared" si="1" ref="E7:E15">ROUND(C7/B7*100,1)</f>
        <v>123.2</v>
      </c>
      <c r="G7" s="54"/>
      <c r="H7" s="57"/>
      <c r="K7" s="57"/>
    </row>
    <row r="8" spans="1:11" ht="35.25" customHeight="1">
      <c r="A8" s="152" t="s">
        <v>53</v>
      </c>
      <c r="B8" s="55">
        <v>1458</v>
      </c>
      <c r="C8" s="55">
        <v>1108</v>
      </c>
      <c r="D8" s="56">
        <f t="shared" si="0"/>
        <v>-350</v>
      </c>
      <c r="E8" s="153">
        <f t="shared" si="1"/>
        <v>76</v>
      </c>
      <c r="G8" s="54"/>
      <c r="H8" s="57"/>
      <c r="K8" s="57"/>
    </row>
    <row r="9" spans="1:11" s="49" customFormat="1" ht="25.5" customHeight="1">
      <c r="A9" s="152" t="s">
        <v>54</v>
      </c>
      <c r="B9" s="55">
        <v>346</v>
      </c>
      <c r="C9" s="55">
        <v>511</v>
      </c>
      <c r="D9" s="56">
        <f t="shared" si="0"/>
        <v>165</v>
      </c>
      <c r="E9" s="153">
        <f t="shared" si="1"/>
        <v>147.7</v>
      </c>
      <c r="F9" s="47"/>
      <c r="G9" s="54"/>
      <c r="H9" s="57"/>
      <c r="I9" s="47"/>
      <c r="K9" s="57"/>
    </row>
    <row r="10" spans="1:11" ht="36.75" customHeight="1">
      <c r="A10" s="152" t="s">
        <v>55</v>
      </c>
      <c r="B10" s="55">
        <v>130</v>
      </c>
      <c r="C10" s="55">
        <v>148</v>
      </c>
      <c r="D10" s="56">
        <f t="shared" si="0"/>
        <v>18</v>
      </c>
      <c r="E10" s="153">
        <f t="shared" si="1"/>
        <v>113.8</v>
      </c>
      <c r="G10" s="54"/>
      <c r="H10" s="57"/>
      <c r="K10" s="57"/>
    </row>
    <row r="11" spans="1:11" ht="28.5" customHeight="1">
      <c r="A11" s="152" t="s">
        <v>56</v>
      </c>
      <c r="B11" s="55">
        <v>350</v>
      </c>
      <c r="C11" s="55">
        <v>536</v>
      </c>
      <c r="D11" s="56">
        <f t="shared" si="0"/>
        <v>186</v>
      </c>
      <c r="E11" s="153">
        <f t="shared" si="1"/>
        <v>153.1</v>
      </c>
      <c r="G11" s="54"/>
      <c r="H11" s="57"/>
      <c r="K11" s="57"/>
    </row>
    <row r="12" spans="1:11" ht="59.25" customHeight="1">
      <c r="A12" s="152" t="s">
        <v>57</v>
      </c>
      <c r="B12" s="55">
        <v>9</v>
      </c>
      <c r="C12" s="55">
        <v>42</v>
      </c>
      <c r="D12" s="56">
        <f t="shared" si="0"/>
        <v>33</v>
      </c>
      <c r="E12" s="153">
        <f t="shared" si="1"/>
        <v>466.7</v>
      </c>
      <c r="G12" s="54"/>
      <c r="H12" s="57"/>
      <c r="K12" s="57"/>
    </row>
    <row r="13" spans="1:18" ht="30.75" customHeight="1">
      <c r="A13" s="152" t="s">
        <v>58</v>
      </c>
      <c r="B13" s="55">
        <v>146</v>
      </c>
      <c r="C13" s="55">
        <v>67</v>
      </c>
      <c r="D13" s="56">
        <f t="shared" si="0"/>
        <v>-79</v>
      </c>
      <c r="E13" s="153">
        <f t="shared" si="1"/>
        <v>45.9</v>
      </c>
      <c r="G13" s="54"/>
      <c r="H13" s="57"/>
      <c r="K13" s="57"/>
      <c r="R13" s="58"/>
    </row>
    <row r="14" spans="1:18" ht="75" customHeight="1">
      <c r="A14" s="152" t="s">
        <v>59</v>
      </c>
      <c r="B14" s="55">
        <v>211</v>
      </c>
      <c r="C14" s="55">
        <v>233</v>
      </c>
      <c r="D14" s="56">
        <f t="shared" si="0"/>
        <v>22</v>
      </c>
      <c r="E14" s="153">
        <f t="shared" si="1"/>
        <v>110.4</v>
      </c>
      <c r="G14" s="54"/>
      <c r="H14" s="57"/>
      <c r="K14" s="57"/>
      <c r="R14" s="58"/>
    </row>
    <row r="15" spans="1:18" ht="33" customHeight="1" thickBot="1">
      <c r="A15" s="154" t="s">
        <v>60</v>
      </c>
      <c r="B15" s="155">
        <v>276</v>
      </c>
      <c r="C15" s="155">
        <v>292</v>
      </c>
      <c r="D15" s="156">
        <f t="shared" si="0"/>
        <v>16</v>
      </c>
      <c r="E15" s="157">
        <f t="shared" si="1"/>
        <v>105.8</v>
      </c>
      <c r="G15" s="54"/>
      <c r="H15" s="57"/>
      <c r="K15" s="57"/>
      <c r="R15" s="58"/>
    </row>
    <row r="16" spans="1:18" ht="12.75">
      <c r="A16" s="51"/>
      <c r="B16" s="51"/>
      <c r="C16" s="51"/>
      <c r="D16" s="51"/>
      <c r="R16" s="58"/>
    </row>
    <row r="17" spans="1:18" ht="12.75">
      <c r="A17" s="51"/>
      <c r="B17" s="51"/>
      <c r="C17" s="51"/>
      <c r="D17" s="51"/>
      <c r="R17" s="58"/>
    </row>
    <row r="18" ht="12.75">
      <c r="R18" s="58"/>
    </row>
    <row r="19" ht="12.75">
      <c r="R19" s="58"/>
    </row>
    <row r="20" ht="12.75">
      <c r="R20" s="58"/>
    </row>
    <row r="21" ht="12.75">
      <c r="R21" s="5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30"/>
  <sheetViews>
    <sheetView zoomScale="80" zoomScaleNormal="80" zoomScaleSheetLayoutView="100" zoomScalePageLayoutView="0" workbookViewId="0" topLeftCell="A16">
      <selection activeCell="B17" sqref="B17"/>
    </sheetView>
  </sheetViews>
  <sheetFormatPr defaultColWidth="9.140625" defaultRowHeight="15"/>
  <cols>
    <col min="1" max="1" width="54.421875" style="1" customWidth="1"/>
    <col min="2" max="2" width="9.8515625" style="1" customWidth="1"/>
    <col min="3" max="3" width="9.00390625" style="1" customWidth="1"/>
    <col min="4" max="4" width="8.7109375" style="1" customWidth="1"/>
    <col min="5" max="5" width="11.8515625" style="1" customWidth="1"/>
    <col min="6" max="16384" width="9.140625" style="1" customWidth="1"/>
  </cols>
  <sheetData>
    <row r="1" spans="1:5" ht="26.25" customHeight="1">
      <c r="A1" s="250" t="s">
        <v>121</v>
      </c>
      <c r="B1" s="250"/>
      <c r="C1" s="250"/>
      <c r="D1" s="250"/>
      <c r="E1" s="250"/>
    </row>
    <row r="2" spans="1:5" ht="27" customHeight="1">
      <c r="A2" s="251" t="s">
        <v>139</v>
      </c>
      <c r="B2" s="251"/>
      <c r="C2" s="251"/>
      <c r="D2" s="251"/>
      <c r="E2" s="251"/>
    </row>
    <row r="3" spans="1:5" ht="18" customHeight="1">
      <c r="A3" s="247" t="s">
        <v>0</v>
      </c>
      <c r="B3" s="247" t="s">
        <v>1</v>
      </c>
      <c r="C3" s="247" t="s">
        <v>125</v>
      </c>
      <c r="D3" s="252" t="s">
        <v>2</v>
      </c>
      <c r="E3" s="252"/>
    </row>
    <row r="4" spans="1:5" ht="50.25" customHeight="1">
      <c r="A4" s="247"/>
      <c r="B4" s="247"/>
      <c r="C4" s="247"/>
      <c r="D4" s="41" t="s">
        <v>3</v>
      </c>
      <c r="E4" s="71" t="s">
        <v>131</v>
      </c>
    </row>
    <row r="5" spans="1:5" ht="21" customHeight="1">
      <c r="A5" s="72" t="s">
        <v>99</v>
      </c>
      <c r="B5" s="63">
        <v>24458</v>
      </c>
      <c r="C5" s="63">
        <v>20806</v>
      </c>
      <c r="D5" s="61">
        <f aca="true" t="shared" si="0" ref="D5:D19">ROUND(C5/B5*100,1)</f>
        <v>85.1</v>
      </c>
      <c r="E5" s="177">
        <f aca="true" t="shared" si="1" ref="E5:E18">C5-B5</f>
        <v>-3652</v>
      </c>
    </row>
    <row r="6" spans="1:5" ht="15.75">
      <c r="A6" s="73" t="s">
        <v>5</v>
      </c>
      <c r="B6" s="173">
        <v>12084</v>
      </c>
      <c r="C6" s="173">
        <v>9868</v>
      </c>
      <c r="D6" s="66">
        <f t="shared" si="0"/>
        <v>81.7</v>
      </c>
      <c r="E6" s="176">
        <f t="shared" si="1"/>
        <v>-2216</v>
      </c>
    </row>
    <row r="7" spans="1:5" ht="33" customHeight="1">
      <c r="A7" s="72" t="s">
        <v>100</v>
      </c>
      <c r="B7" s="63">
        <v>11916</v>
      </c>
      <c r="C7" s="70">
        <v>11258</v>
      </c>
      <c r="D7" s="61">
        <f t="shared" si="0"/>
        <v>94.5</v>
      </c>
      <c r="E7" s="177">
        <f t="shared" si="1"/>
        <v>-658</v>
      </c>
    </row>
    <row r="8" spans="1:5" ht="15.75">
      <c r="A8" s="74" t="s">
        <v>101</v>
      </c>
      <c r="B8" s="173">
        <v>5313</v>
      </c>
      <c r="C8" s="174">
        <v>6217</v>
      </c>
      <c r="D8" s="61">
        <f t="shared" si="0"/>
        <v>117</v>
      </c>
      <c r="E8" s="177">
        <f t="shared" si="1"/>
        <v>904</v>
      </c>
    </row>
    <row r="9" spans="1:5" ht="33" customHeight="1">
      <c r="A9" s="75" t="s">
        <v>6</v>
      </c>
      <c r="B9" s="67">
        <v>44.6</v>
      </c>
      <c r="C9" s="67">
        <v>55.2</v>
      </c>
      <c r="D9" s="243" t="s">
        <v>141</v>
      </c>
      <c r="E9" s="244"/>
    </row>
    <row r="10" spans="1:5" ht="33" customHeight="1">
      <c r="A10" s="73" t="s">
        <v>102</v>
      </c>
      <c r="B10" s="173">
        <v>23</v>
      </c>
      <c r="C10" s="173">
        <v>9</v>
      </c>
      <c r="D10" s="61">
        <f t="shared" si="0"/>
        <v>39.1</v>
      </c>
      <c r="E10" s="176">
        <f>C10-B10</f>
        <v>-14</v>
      </c>
    </row>
    <row r="11" spans="1:5" ht="36" customHeight="1">
      <c r="A11" s="73" t="s">
        <v>103</v>
      </c>
      <c r="B11" s="173">
        <v>191</v>
      </c>
      <c r="C11" s="173">
        <v>63</v>
      </c>
      <c r="D11" s="68">
        <f>ROUND(C11/B11*100,1)</f>
        <v>33</v>
      </c>
      <c r="E11" s="175">
        <f>C11-B11</f>
        <v>-128</v>
      </c>
    </row>
    <row r="12" spans="1:5" ht="33" customHeight="1">
      <c r="A12" s="73" t="s">
        <v>104</v>
      </c>
      <c r="B12" s="174">
        <v>2273</v>
      </c>
      <c r="C12" s="173">
        <v>945</v>
      </c>
      <c r="D12" s="66">
        <f t="shared" si="0"/>
        <v>41.6</v>
      </c>
      <c r="E12" s="176">
        <f t="shared" si="1"/>
        <v>-1328</v>
      </c>
    </row>
    <row r="13" spans="1:5" ht="16.5" customHeight="1">
      <c r="A13" s="73" t="s">
        <v>105</v>
      </c>
      <c r="B13" s="174">
        <v>635</v>
      </c>
      <c r="C13" s="173">
        <v>4</v>
      </c>
      <c r="D13" s="61">
        <f t="shared" si="0"/>
        <v>0.6</v>
      </c>
      <c r="E13" s="176">
        <f>C13-B13</f>
        <v>-631</v>
      </c>
    </row>
    <row r="14" spans="1:5" ht="17.25" customHeight="1">
      <c r="A14" s="73" t="s">
        <v>130</v>
      </c>
      <c r="B14" s="174">
        <v>0</v>
      </c>
      <c r="C14" s="173">
        <v>1</v>
      </c>
      <c r="D14" s="176">
        <v>0</v>
      </c>
      <c r="E14" s="176">
        <f>C14-B14</f>
        <v>1</v>
      </c>
    </row>
    <row r="15" spans="1:5" ht="33.75" customHeight="1">
      <c r="A15" s="72" t="s">
        <v>7</v>
      </c>
      <c r="B15" s="70">
        <v>3056</v>
      </c>
      <c r="C15" s="178">
        <v>2918</v>
      </c>
      <c r="D15" s="61">
        <f t="shared" si="0"/>
        <v>95.5</v>
      </c>
      <c r="E15" s="179">
        <f t="shared" si="1"/>
        <v>-138</v>
      </c>
    </row>
    <row r="16" spans="1:5" ht="31.5">
      <c r="A16" s="73" t="s">
        <v>106</v>
      </c>
      <c r="B16" s="173">
        <v>3506</v>
      </c>
      <c r="C16" s="173">
        <v>3413</v>
      </c>
      <c r="D16" s="69">
        <f t="shared" si="0"/>
        <v>97.3</v>
      </c>
      <c r="E16" s="180">
        <f t="shared" si="1"/>
        <v>-93</v>
      </c>
    </row>
    <row r="17" spans="1:5" ht="15.75">
      <c r="A17" s="72" t="s">
        <v>21</v>
      </c>
      <c r="B17" s="70">
        <v>13609</v>
      </c>
      <c r="C17" s="70">
        <v>14441</v>
      </c>
      <c r="D17" s="61">
        <f t="shared" si="0"/>
        <v>106.1</v>
      </c>
      <c r="E17" s="177">
        <f t="shared" si="1"/>
        <v>832</v>
      </c>
    </row>
    <row r="18" spans="1:5" ht="16.5" customHeight="1">
      <c r="A18" s="73" t="s">
        <v>5</v>
      </c>
      <c r="B18" s="174">
        <v>12857</v>
      </c>
      <c r="C18" s="174">
        <v>13346</v>
      </c>
      <c r="D18" s="66">
        <f t="shared" si="0"/>
        <v>103.8</v>
      </c>
      <c r="E18" s="176">
        <f t="shared" si="1"/>
        <v>489</v>
      </c>
    </row>
    <row r="19" spans="1:5" ht="37.5" customHeight="1">
      <c r="A19" s="72" t="s">
        <v>142</v>
      </c>
      <c r="B19" s="70">
        <v>1917</v>
      </c>
      <c r="C19" s="63">
        <v>2372</v>
      </c>
      <c r="D19" s="66">
        <f t="shared" si="0"/>
        <v>123.7</v>
      </c>
      <c r="E19" s="186" t="s">
        <v>144</v>
      </c>
    </row>
    <row r="20" spans="1:5" ht="9" customHeight="1">
      <c r="A20" s="245" t="s">
        <v>145</v>
      </c>
      <c r="B20" s="245"/>
      <c r="C20" s="245"/>
      <c r="D20" s="245"/>
      <c r="E20" s="245"/>
    </row>
    <row r="21" spans="1:5" ht="21.75" customHeight="1">
      <c r="A21" s="246"/>
      <c r="B21" s="246"/>
      <c r="C21" s="246"/>
      <c r="D21" s="246"/>
      <c r="E21" s="246"/>
    </row>
    <row r="22" spans="1:5" ht="12.75" customHeight="1">
      <c r="A22" s="247" t="s">
        <v>0</v>
      </c>
      <c r="B22" s="247" t="s">
        <v>107</v>
      </c>
      <c r="C22" s="247" t="s">
        <v>108</v>
      </c>
      <c r="D22" s="248" t="s">
        <v>2</v>
      </c>
      <c r="E22" s="249"/>
    </row>
    <row r="23" spans="1:5" ht="48.75" customHeight="1">
      <c r="A23" s="247"/>
      <c r="B23" s="247"/>
      <c r="C23" s="247"/>
      <c r="D23" s="41" t="s">
        <v>3</v>
      </c>
      <c r="E23" s="59" t="s">
        <v>132</v>
      </c>
    </row>
    <row r="24" spans="1:5" ht="26.25" customHeight="1">
      <c r="A24" s="72" t="s">
        <v>4</v>
      </c>
      <c r="B24" s="70">
        <v>12542</v>
      </c>
      <c r="C24" s="63">
        <v>11304</v>
      </c>
      <c r="D24" s="61">
        <f>ROUND(C24/B24*100,1)</f>
        <v>90.1</v>
      </c>
      <c r="E24" s="62">
        <f>C24-B24</f>
        <v>-1238</v>
      </c>
    </row>
    <row r="25" spans="1:5" ht="31.5">
      <c r="A25" s="72" t="s">
        <v>9</v>
      </c>
      <c r="B25" s="70">
        <v>10295</v>
      </c>
      <c r="C25" s="63">
        <v>9012</v>
      </c>
      <c r="D25" s="61">
        <f>ROUND(C25/B25*100,1)</f>
        <v>87.5</v>
      </c>
      <c r="E25" s="61">
        <f>C25-B25</f>
        <v>-1283</v>
      </c>
    </row>
    <row r="26" spans="1:5" ht="24" customHeight="1">
      <c r="A26" s="72" t="s">
        <v>115</v>
      </c>
      <c r="B26" s="63">
        <v>1382</v>
      </c>
      <c r="C26" s="63">
        <v>1892</v>
      </c>
      <c r="D26" s="61">
        <f>ROUND(C26/B26*100,1)</f>
        <v>136.9</v>
      </c>
      <c r="E26" s="41">
        <f>C26-B26</f>
        <v>510</v>
      </c>
    </row>
    <row r="27" spans="1:5" ht="34.5" customHeight="1">
      <c r="A27" s="72" t="s">
        <v>116</v>
      </c>
      <c r="B27" s="60" t="s">
        <v>10</v>
      </c>
      <c r="C27" s="63">
        <v>997</v>
      </c>
      <c r="D27" s="61" t="s">
        <v>10</v>
      </c>
      <c r="E27" s="41" t="s">
        <v>10</v>
      </c>
    </row>
    <row r="28" spans="1:6" ht="24.75" customHeight="1">
      <c r="A28" s="76" t="s">
        <v>11</v>
      </c>
      <c r="B28" s="63">
        <v>3544</v>
      </c>
      <c r="C28" s="63">
        <v>4508</v>
      </c>
      <c r="D28" s="62">
        <f>ROUND(C28/B28*100,1)</f>
        <v>127.2</v>
      </c>
      <c r="E28" s="64" t="s">
        <v>146</v>
      </c>
      <c r="F28" s="2"/>
    </row>
    <row r="29" spans="1:5" ht="24.75" customHeight="1">
      <c r="A29" s="72" t="s">
        <v>12</v>
      </c>
      <c r="B29" s="65">
        <v>9</v>
      </c>
      <c r="C29" s="65">
        <v>6</v>
      </c>
      <c r="D29" s="240" t="s">
        <v>147</v>
      </c>
      <c r="E29" s="241"/>
    </row>
    <row r="30" spans="1:5" ht="33" customHeight="1">
      <c r="A30" s="242"/>
      <c r="B30" s="242"/>
      <c r="C30" s="242"/>
      <c r="D30" s="242"/>
      <c r="E30" s="242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W38"/>
  <sheetViews>
    <sheetView tabSelected="1" view="pageBreakPreview" zoomScale="75" zoomScaleNormal="75" zoomScaleSheetLayoutView="75" zoomScalePageLayoutView="0" workbookViewId="0" topLeftCell="A1">
      <selection activeCell="BN17" sqref="BN17"/>
    </sheetView>
  </sheetViews>
  <sheetFormatPr defaultColWidth="9.140625" defaultRowHeight="15"/>
  <cols>
    <col min="1" max="1" width="25.00390625" style="6" customWidth="1"/>
    <col min="2" max="3" width="10.00390625" style="6" customWidth="1"/>
    <col min="4" max="4" width="8.57421875" style="6" customWidth="1"/>
    <col min="5" max="5" width="9.28125" style="6" customWidth="1"/>
    <col min="6" max="7" width="9.8515625" style="6" customWidth="1"/>
    <col min="8" max="8" width="7.57421875" style="6" customWidth="1"/>
    <col min="9" max="9" width="8.7109375" style="6" customWidth="1"/>
    <col min="10" max="11" width="10.00390625" style="6" customWidth="1"/>
    <col min="12" max="12" width="7.421875" style="6" customWidth="1"/>
    <col min="13" max="13" width="8.7109375" style="6" customWidth="1"/>
    <col min="14" max="14" width="7.421875" style="6" customWidth="1"/>
    <col min="15" max="15" width="8.00390625" style="6" customWidth="1"/>
    <col min="16" max="16" width="8.140625" style="6" customWidth="1"/>
    <col min="17" max="17" width="6.57421875" style="6" customWidth="1"/>
    <col min="18" max="19" width="8.28125" style="6" customWidth="1"/>
    <col min="20" max="20" width="6.421875" style="6" customWidth="1"/>
    <col min="21" max="21" width="7.28125" style="6" customWidth="1"/>
    <col min="22" max="25" width="6.7109375" style="6" hidden="1" customWidth="1"/>
    <col min="26" max="26" width="8.57421875" style="6" customWidth="1"/>
    <col min="27" max="27" width="8.8515625" style="6" customWidth="1"/>
    <col min="28" max="28" width="6.421875" style="6" customWidth="1"/>
    <col min="29" max="29" width="8.421875" style="6" customWidth="1"/>
    <col min="30" max="30" width="8.28125" style="6" customWidth="1"/>
    <col min="31" max="31" width="8.421875" style="6" customWidth="1"/>
    <col min="32" max="32" width="6.7109375" style="6" customWidth="1"/>
    <col min="33" max="33" width="8.28125" style="6" customWidth="1"/>
    <col min="34" max="34" width="8.421875" style="6" customWidth="1"/>
    <col min="35" max="35" width="7.8515625" style="6" customWidth="1"/>
    <col min="36" max="36" width="6.7109375" style="6" customWidth="1"/>
    <col min="37" max="37" width="7.140625" style="6" customWidth="1"/>
    <col min="38" max="38" width="8.57421875" style="6" customWidth="1"/>
    <col min="39" max="39" width="9.421875" style="6" customWidth="1"/>
    <col min="40" max="41" width="7.28125" style="6" customWidth="1"/>
    <col min="42" max="45" width="7.421875" style="6" hidden="1" customWidth="1"/>
    <col min="46" max="46" width="10.00390625" style="6" customWidth="1"/>
    <col min="47" max="47" width="10.7109375" style="6" customWidth="1"/>
    <col min="48" max="48" width="7.421875" style="6" customWidth="1"/>
    <col min="49" max="49" width="7.7109375" style="6" customWidth="1"/>
    <col min="50" max="50" width="10.28125" style="6" customWidth="1"/>
    <col min="51" max="51" width="9.7109375" style="6" customWidth="1"/>
    <col min="52" max="52" width="6.7109375" style="6" customWidth="1"/>
    <col min="53" max="53" width="8.140625" style="6" customWidth="1"/>
    <col min="54" max="54" width="8.421875" style="6" customWidth="1"/>
    <col min="55" max="55" width="8.57421875" style="6" customWidth="1"/>
    <col min="56" max="56" width="6.00390625" style="6" customWidth="1"/>
    <col min="57" max="57" width="8.28125" style="6" customWidth="1"/>
    <col min="58" max="58" width="8.7109375" style="6" customWidth="1"/>
    <col min="59" max="59" width="9.421875" style="6" customWidth="1"/>
    <col min="60" max="60" width="6.421875" style="6" customWidth="1"/>
    <col min="61" max="61" width="9.00390625" style="6" customWidth="1"/>
    <col min="62" max="64" width="9.57421875" style="6" customWidth="1"/>
    <col min="65" max="69" width="10.28125" style="6" customWidth="1"/>
    <col min="70" max="70" width="6.57421875" style="6" customWidth="1"/>
    <col min="71" max="71" width="9.28125" style="6" customWidth="1"/>
    <col min="72" max="16384" width="9.140625" style="6" customWidth="1"/>
  </cols>
  <sheetData>
    <row r="1" spans="1:70" ht="24.75" customHeight="1">
      <c r="A1" s="3"/>
      <c r="B1" s="281" t="s">
        <v>122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B1" s="7"/>
      <c r="BD1" s="7"/>
      <c r="BE1" s="7"/>
      <c r="BG1" s="8"/>
      <c r="BL1" s="8"/>
      <c r="BM1" s="8"/>
      <c r="BR1" s="8"/>
    </row>
    <row r="2" spans="1:69" ht="39.75" customHeight="1" thickBot="1">
      <c r="A2" s="9"/>
      <c r="B2" s="282" t="s">
        <v>140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W2" s="8" t="s">
        <v>13</v>
      </c>
      <c r="AX2" s="11"/>
      <c r="AY2" s="11"/>
      <c r="AZ2" s="11"/>
      <c r="BA2" s="11"/>
      <c r="BB2" s="12"/>
      <c r="BC2" s="12"/>
      <c r="BD2" s="12"/>
      <c r="BE2" s="12"/>
      <c r="BF2" s="12"/>
      <c r="BJ2" s="8"/>
      <c r="BQ2" s="8" t="s">
        <v>13</v>
      </c>
    </row>
    <row r="3" spans="1:70" ht="11.25" customHeight="1">
      <c r="A3" s="287"/>
      <c r="B3" s="271" t="s">
        <v>14</v>
      </c>
      <c r="C3" s="271"/>
      <c r="D3" s="271"/>
      <c r="E3" s="271"/>
      <c r="F3" s="261" t="s">
        <v>15</v>
      </c>
      <c r="G3" s="262"/>
      <c r="H3" s="262"/>
      <c r="I3" s="263"/>
      <c r="J3" s="261" t="s">
        <v>16</v>
      </c>
      <c r="K3" s="262"/>
      <c r="L3" s="262"/>
      <c r="M3" s="263"/>
      <c r="N3" s="261" t="s">
        <v>126</v>
      </c>
      <c r="O3" s="262"/>
      <c r="P3" s="262"/>
      <c r="Q3" s="263"/>
      <c r="R3" s="261" t="s">
        <v>119</v>
      </c>
      <c r="S3" s="262"/>
      <c r="T3" s="262"/>
      <c r="U3" s="263"/>
      <c r="V3" s="261" t="s">
        <v>17</v>
      </c>
      <c r="W3" s="262"/>
      <c r="X3" s="262"/>
      <c r="Y3" s="263"/>
      <c r="Z3" s="261" t="s">
        <v>18</v>
      </c>
      <c r="AA3" s="262"/>
      <c r="AB3" s="262"/>
      <c r="AC3" s="263"/>
      <c r="AD3" s="276" t="s">
        <v>129</v>
      </c>
      <c r="AE3" s="277"/>
      <c r="AF3" s="277"/>
      <c r="AG3" s="277"/>
      <c r="AH3" s="278"/>
      <c r="AI3" s="278"/>
      <c r="AJ3" s="278"/>
      <c r="AK3" s="279"/>
      <c r="AL3" s="261" t="s">
        <v>19</v>
      </c>
      <c r="AM3" s="262"/>
      <c r="AN3" s="262"/>
      <c r="AO3" s="263"/>
      <c r="AP3" s="13"/>
      <c r="AQ3" s="14"/>
      <c r="AR3" s="14"/>
      <c r="AS3" s="14"/>
      <c r="AT3" s="280" t="s">
        <v>20</v>
      </c>
      <c r="AU3" s="280"/>
      <c r="AV3" s="280"/>
      <c r="AW3" s="280"/>
      <c r="AX3" s="271" t="s">
        <v>21</v>
      </c>
      <c r="AY3" s="271"/>
      <c r="AZ3" s="271"/>
      <c r="BA3" s="271"/>
      <c r="BB3" s="261" t="s">
        <v>22</v>
      </c>
      <c r="BC3" s="262"/>
      <c r="BD3" s="262"/>
      <c r="BE3" s="263"/>
      <c r="BF3" s="271" t="s">
        <v>23</v>
      </c>
      <c r="BG3" s="271"/>
      <c r="BH3" s="271"/>
      <c r="BI3" s="271"/>
      <c r="BJ3" s="261" t="s">
        <v>143</v>
      </c>
      <c r="BK3" s="262"/>
      <c r="BL3" s="263"/>
      <c r="BM3" s="261" t="s">
        <v>24</v>
      </c>
      <c r="BN3" s="262"/>
      <c r="BO3" s="262"/>
      <c r="BP3" s="262"/>
      <c r="BQ3" s="263"/>
      <c r="BR3" s="15"/>
    </row>
    <row r="4" spans="1:70" ht="38.25" customHeight="1">
      <c r="A4" s="288"/>
      <c r="B4" s="271"/>
      <c r="C4" s="271"/>
      <c r="D4" s="271"/>
      <c r="E4" s="271"/>
      <c r="F4" s="264"/>
      <c r="G4" s="265"/>
      <c r="H4" s="265"/>
      <c r="I4" s="266"/>
      <c r="J4" s="264"/>
      <c r="K4" s="265"/>
      <c r="L4" s="265"/>
      <c r="M4" s="266"/>
      <c r="N4" s="264"/>
      <c r="O4" s="265"/>
      <c r="P4" s="265"/>
      <c r="Q4" s="266"/>
      <c r="R4" s="264"/>
      <c r="S4" s="265"/>
      <c r="T4" s="265"/>
      <c r="U4" s="266"/>
      <c r="V4" s="264"/>
      <c r="W4" s="265"/>
      <c r="X4" s="265"/>
      <c r="Y4" s="266"/>
      <c r="Z4" s="264"/>
      <c r="AA4" s="265"/>
      <c r="AB4" s="265"/>
      <c r="AC4" s="266"/>
      <c r="AD4" s="270" t="s">
        <v>127</v>
      </c>
      <c r="AE4" s="271"/>
      <c r="AF4" s="271"/>
      <c r="AG4" s="271"/>
      <c r="AH4" s="261" t="s">
        <v>128</v>
      </c>
      <c r="AI4" s="262"/>
      <c r="AJ4" s="262"/>
      <c r="AK4" s="263"/>
      <c r="AL4" s="264"/>
      <c r="AM4" s="265"/>
      <c r="AN4" s="265"/>
      <c r="AO4" s="266"/>
      <c r="AP4" s="16"/>
      <c r="AQ4" s="17"/>
      <c r="AR4" s="272" t="s">
        <v>25</v>
      </c>
      <c r="AS4" s="273"/>
      <c r="AT4" s="280"/>
      <c r="AU4" s="280"/>
      <c r="AV4" s="280"/>
      <c r="AW4" s="280"/>
      <c r="AX4" s="271"/>
      <c r="AY4" s="271"/>
      <c r="AZ4" s="271"/>
      <c r="BA4" s="271"/>
      <c r="BB4" s="264"/>
      <c r="BC4" s="265"/>
      <c r="BD4" s="265"/>
      <c r="BE4" s="266"/>
      <c r="BF4" s="271"/>
      <c r="BG4" s="271"/>
      <c r="BH4" s="271"/>
      <c r="BI4" s="271"/>
      <c r="BJ4" s="264"/>
      <c r="BK4" s="265"/>
      <c r="BL4" s="266"/>
      <c r="BM4" s="264"/>
      <c r="BN4" s="265"/>
      <c r="BO4" s="265"/>
      <c r="BP4" s="265"/>
      <c r="BQ4" s="266"/>
      <c r="BR4" s="15"/>
    </row>
    <row r="5" spans="1:70" ht="15" customHeight="1">
      <c r="A5" s="288"/>
      <c r="B5" s="290"/>
      <c r="C5" s="290"/>
      <c r="D5" s="290"/>
      <c r="E5" s="290"/>
      <c r="F5" s="264"/>
      <c r="G5" s="265"/>
      <c r="H5" s="265"/>
      <c r="I5" s="266"/>
      <c r="J5" s="267"/>
      <c r="K5" s="268"/>
      <c r="L5" s="268"/>
      <c r="M5" s="269"/>
      <c r="N5" s="267"/>
      <c r="O5" s="268"/>
      <c r="P5" s="268"/>
      <c r="Q5" s="269"/>
      <c r="R5" s="267"/>
      <c r="S5" s="268"/>
      <c r="T5" s="268"/>
      <c r="U5" s="269"/>
      <c r="V5" s="267"/>
      <c r="W5" s="268"/>
      <c r="X5" s="268"/>
      <c r="Y5" s="269"/>
      <c r="Z5" s="267"/>
      <c r="AA5" s="268"/>
      <c r="AB5" s="268"/>
      <c r="AC5" s="269"/>
      <c r="AD5" s="270"/>
      <c r="AE5" s="271"/>
      <c r="AF5" s="271"/>
      <c r="AG5" s="271"/>
      <c r="AH5" s="267"/>
      <c r="AI5" s="268"/>
      <c r="AJ5" s="268"/>
      <c r="AK5" s="269"/>
      <c r="AL5" s="267"/>
      <c r="AM5" s="268"/>
      <c r="AN5" s="268"/>
      <c r="AO5" s="269"/>
      <c r="AP5" s="18"/>
      <c r="AQ5" s="19"/>
      <c r="AR5" s="274"/>
      <c r="AS5" s="275"/>
      <c r="AT5" s="280"/>
      <c r="AU5" s="280"/>
      <c r="AV5" s="280"/>
      <c r="AW5" s="280"/>
      <c r="AX5" s="271"/>
      <c r="AY5" s="271"/>
      <c r="AZ5" s="271"/>
      <c r="BA5" s="271"/>
      <c r="BB5" s="267"/>
      <c r="BC5" s="268"/>
      <c r="BD5" s="268"/>
      <c r="BE5" s="269"/>
      <c r="BF5" s="271"/>
      <c r="BG5" s="271"/>
      <c r="BH5" s="271"/>
      <c r="BI5" s="271"/>
      <c r="BJ5" s="267"/>
      <c r="BK5" s="268"/>
      <c r="BL5" s="269"/>
      <c r="BM5" s="267"/>
      <c r="BN5" s="268"/>
      <c r="BO5" s="268"/>
      <c r="BP5" s="268"/>
      <c r="BQ5" s="269"/>
      <c r="BR5" s="15"/>
    </row>
    <row r="6" spans="1:70" ht="35.25" customHeight="1">
      <c r="A6" s="288"/>
      <c r="B6" s="254">
        <v>2017</v>
      </c>
      <c r="C6" s="255">
        <v>2018</v>
      </c>
      <c r="D6" s="253" t="s">
        <v>26</v>
      </c>
      <c r="E6" s="253"/>
      <c r="F6" s="254">
        <v>2017</v>
      </c>
      <c r="G6" s="255">
        <v>2018</v>
      </c>
      <c r="H6" s="253" t="s">
        <v>26</v>
      </c>
      <c r="I6" s="253"/>
      <c r="J6" s="254">
        <v>2017</v>
      </c>
      <c r="K6" s="255">
        <v>2018</v>
      </c>
      <c r="L6" s="285" t="s">
        <v>26</v>
      </c>
      <c r="M6" s="286"/>
      <c r="N6" s="254">
        <v>2017</v>
      </c>
      <c r="O6" s="255">
        <v>2018</v>
      </c>
      <c r="P6" s="253" t="s">
        <v>26</v>
      </c>
      <c r="Q6" s="253"/>
      <c r="R6" s="254">
        <v>2017</v>
      </c>
      <c r="S6" s="255">
        <v>2018</v>
      </c>
      <c r="T6" s="257" t="s">
        <v>26</v>
      </c>
      <c r="U6" s="257"/>
      <c r="V6" s="257">
        <v>2014</v>
      </c>
      <c r="W6" s="257">
        <v>2015</v>
      </c>
      <c r="X6" s="259" t="s">
        <v>26</v>
      </c>
      <c r="Y6" s="260"/>
      <c r="Z6" s="254">
        <v>2017</v>
      </c>
      <c r="AA6" s="255">
        <v>2018</v>
      </c>
      <c r="AB6" s="253" t="s">
        <v>26</v>
      </c>
      <c r="AC6" s="253"/>
      <c r="AD6" s="254">
        <v>2017</v>
      </c>
      <c r="AE6" s="255">
        <v>2018</v>
      </c>
      <c r="AF6" s="253" t="s">
        <v>26</v>
      </c>
      <c r="AG6" s="253"/>
      <c r="AH6" s="254">
        <v>2017</v>
      </c>
      <c r="AI6" s="255">
        <v>2018</v>
      </c>
      <c r="AJ6" s="253" t="s">
        <v>26</v>
      </c>
      <c r="AK6" s="253"/>
      <c r="AL6" s="254">
        <v>2017</v>
      </c>
      <c r="AM6" s="255">
        <v>2018</v>
      </c>
      <c r="AN6" s="253" t="s">
        <v>26</v>
      </c>
      <c r="AO6" s="253"/>
      <c r="AP6" s="20"/>
      <c r="AQ6" s="21"/>
      <c r="AR6" s="21"/>
      <c r="AS6" s="21"/>
      <c r="AT6" s="254">
        <v>2017</v>
      </c>
      <c r="AU6" s="255">
        <v>2018</v>
      </c>
      <c r="AV6" s="253" t="s">
        <v>26</v>
      </c>
      <c r="AW6" s="253"/>
      <c r="AX6" s="253" t="s">
        <v>27</v>
      </c>
      <c r="AY6" s="253"/>
      <c r="AZ6" s="253" t="s">
        <v>26</v>
      </c>
      <c r="BA6" s="253"/>
      <c r="BB6" s="254">
        <v>2017</v>
      </c>
      <c r="BC6" s="255">
        <v>2018</v>
      </c>
      <c r="BD6" s="253" t="s">
        <v>26</v>
      </c>
      <c r="BE6" s="253"/>
      <c r="BF6" s="254">
        <v>2017</v>
      </c>
      <c r="BG6" s="255">
        <v>2018</v>
      </c>
      <c r="BH6" s="253" t="s">
        <v>26</v>
      </c>
      <c r="BI6" s="253"/>
      <c r="BJ6" s="254">
        <v>2017</v>
      </c>
      <c r="BK6" s="255">
        <v>2018</v>
      </c>
      <c r="BL6" s="258" t="s">
        <v>28</v>
      </c>
      <c r="BM6" s="254">
        <v>2017</v>
      </c>
      <c r="BN6" s="255">
        <v>2018</v>
      </c>
      <c r="BO6" s="253" t="s">
        <v>26</v>
      </c>
      <c r="BP6" s="253"/>
      <c r="BQ6" s="257" t="s">
        <v>29</v>
      </c>
      <c r="BR6" s="22"/>
    </row>
    <row r="7" spans="1:70" s="30" customFormat="1" ht="18.75" customHeight="1">
      <c r="A7" s="289"/>
      <c r="B7" s="254"/>
      <c r="C7" s="256"/>
      <c r="D7" s="23" t="s">
        <v>3</v>
      </c>
      <c r="E7" s="23" t="s">
        <v>28</v>
      </c>
      <c r="F7" s="254"/>
      <c r="G7" s="256"/>
      <c r="H7" s="23" t="s">
        <v>3</v>
      </c>
      <c r="I7" s="23" t="s">
        <v>28</v>
      </c>
      <c r="J7" s="254"/>
      <c r="K7" s="256"/>
      <c r="L7" s="23" t="s">
        <v>3</v>
      </c>
      <c r="M7" s="23" t="s">
        <v>28</v>
      </c>
      <c r="N7" s="254"/>
      <c r="O7" s="256"/>
      <c r="P7" s="23" t="s">
        <v>3</v>
      </c>
      <c r="Q7" s="23" t="s">
        <v>28</v>
      </c>
      <c r="R7" s="254"/>
      <c r="S7" s="256"/>
      <c r="T7" s="24" t="s">
        <v>3</v>
      </c>
      <c r="U7" s="24" t="s">
        <v>28</v>
      </c>
      <c r="V7" s="257"/>
      <c r="W7" s="257"/>
      <c r="X7" s="24" t="s">
        <v>3</v>
      </c>
      <c r="Y7" s="24" t="s">
        <v>28</v>
      </c>
      <c r="Z7" s="254"/>
      <c r="AA7" s="256"/>
      <c r="AB7" s="23" t="s">
        <v>3</v>
      </c>
      <c r="AC7" s="23" t="s">
        <v>28</v>
      </c>
      <c r="AD7" s="254"/>
      <c r="AE7" s="256"/>
      <c r="AF7" s="23" t="s">
        <v>3</v>
      </c>
      <c r="AG7" s="23" t="s">
        <v>28</v>
      </c>
      <c r="AH7" s="254"/>
      <c r="AI7" s="256"/>
      <c r="AJ7" s="23" t="s">
        <v>3</v>
      </c>
      <c r="AK7" s="23" t="s">
        <v>28</v>
      </c>
      <c r="AL7" s="254"/>
      <c r="AM7" s="256"/>
      <c r="AN7" s="23" t="s">
        <v>3</v>
      </c>
      <c r="AO7" s="23" t="s">
        <v>28</v>
      </c>
      <c r="AP7" s="25">
        <v>2016</v>
      </c>
      <c r="AQ7" s="26">
        <v>2017</v>
      </c>
      <c r="AR7" s="27">
        <v>2016</v>
      </c>
      <c r="AS7" s="28">
        <v>2017</v>
      </c>
      <c r="AT7" s="254"/>
      <c r="AU7" s="256"/>
      <c r="AV7" s="23" t="s">
        <v>3</v>
      </c>
      <c r="AW7" s="23" t="s">
        <v>28</v>
      </c>
      <c r="AX7" s="29">
        <v>2017</v>
      </c>
      <c r="AY7" s="29">
        <v>2018</v>
      </c>
      <c r="AZ7" s="23" t="s">
        <v>3</v>
      </c>
      <c r="BA7" s="23" t="s">
        <v>28</v>
      </c>
      <c r="BB7" s="254"/>
      <c r="BC7" s="256"/>
      <c r="BD7" s="23" t="s">
        <v>3</v>
      </c>
      <c r="BE7" s="23" t="s">
        <v>28</v>
      </c>
      <c r="BF7" s="254"/>
      <c r="BG7" s="256"/>
      <c r="BH7" s="23" t="s">
        <v>3</v>
      </c>
      <c r="BI7" s="23" t="s">
        <v>28</v>
      </c>
      <c r="BJ7" s="254"/>
      <c r="BK7" s="256"/>
      <c r="BL7" s="258"/>
      <c r="BM7" s="254"/>
      <c r="BN7" s="256"/>
      <c r="BO7" s="23" t="s">
        <v>3</v>
      </c>
      <c r="BP7" s="23" t="s">
        <v>28</v>
      </c>
      <c r="BQ7" s="257"/>
      <c r="BR7" s="22"/>
    </row>
    <row r="8" spans="1:70" ht="12.75" customHeight="1">
      <c r="A8" s="31" t="s">
        <v>30</v>
      </c>
      <c r="B8" s="31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7</v>
      </c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1">
        <v>13</v>
      </c>
      <c r="O8" s="31">
        <v>14</v>
      </c>
      <c r="P8" s="31">
        <v>15</v>
      </c>
      <c r="Q8" s="31">
        <v>16</v>
      </c>
      <c r="R8" s="31">
        <v>17</v>
      </c>
      <c r="S8" s="31">
        <v>18</v>
      </c>
      <c r="T8" s="31">
        <v>19</v>
      </c>
      <c r="U8" s="31">
        <v>20</v>
      </c>
      <c r="V8" s="31">
        <v>21</v>
      </c>
      <c r="W8" s="31">
        <v>22</v>
      </c>
      <c r="X8" s="31">
        <v>23</v>
      </c>
      <c r="Y8" s="31">
        <v>24</v>
      </c>
      <c r="Z8" s="31">
        <v>25</v>
      </c>
      <c r="AA8" s="31">
        <v>26</v>
      </c>
      <c r="AB8" s="31">
        <v>27</v>
      </c>
      <c r="AC8" s="31">
        <v>28</v>
      </c>
      <c r="AD8" s="31">
        <v>29</v>
      </c>
      <c r="AE8" s="31">
        <v>30</v>
      </c>
      <c r="AF8" s="31">
        <v>31</v>
      </c>
      <c r="AG8" s="31">
        <v>32</v>
      </c>
      <c r="AH8" s="31">
        <v>33</v>
      </c>
      <c r="AI8" s="31">
        <v>34</v>
      </c>
      <c r="AJ8" s="31">
        <v>35</v>
      </c>
      <c r="AK8" s="31">
        <v>36</v>
      </c>
      <c r="AL8" s="31">
        <v>49</v>
      </c>
      <c r="AM8" s="31">
        <v>50</v>
      </c>
      <c r="AN8" s="31">
        <v>51</v>
      </c>
      <c r="AO8" s="31">
        <v>52</v>
      </c>
      <c r="AP8" s="31">
        <v>53</v>
      </c>
      <c r="AQ8" s="31">
        <v>54</v>
      </c>
      <c r="AR8" s="31">
        <v>55</v>
      </c>
      <c r="AS8" s="31">
        <v>56</v>
      </c>
      <c r="AT8" s="31">
        <v>57</v>
      </c>
      <c r="AU8" s="31">
        <v>58</v>
      </c>
      <c r="AV8" s="31">
        <v>59</v>
      </c>
      <c r="AW8" s="31">
        <v>60</v>
      </c>
      <c r="AX8" s="31">
        <v>61</v>
      </c>
      <c r="AY8" s="31">
        <v>62</v>
      </c>
      <c r="AZ8" s="31">
        <v>63</v>
      </c>
      <c r="BA8" s="31">
        <v>64</v>
      </c>
      <c r="BB8" s="31">
        <v>65</v>
      </c>
      <c r="BC8" s="31">
        <v>66</v>
      </c>
      <c r="BD8" s="31">
        <v>67</v>
      </c>
      <c r="BE8" s="31">
        <v>68</v>
      </c>
      <c r="BF8" s="31">
        <v>69</v>
      </c>
      <c r="BG8" s="31">
        <v>70</v>
      </c>
      <c r="BH8" s="31">
        <v>71</v>
      </c>
      <c r="BI8" s="31">
        <v>72</v>
      </c>
      <c r="BJ8" s="31">
        <v>73</v>
      </c>
      <c r="BK8" s="31">
        <v>74</v>
      </c>
      <c r="BL8" s="31">
        <v>75</v>
      </c>
      <c r="BM8" s="31">
        <v>76</v>
      </c>
      <c r="BN8" s="31">
        <v>77</v>
      </c>
      <c r="BO8" s="31">
        <v>78</v>
      </c>
      <c r="BP8" s="31">
        <v>79</v>
      </c>
      <c r="BQ8" s="31">
        <v>80</v>
      </c>
      <c r="BR8" s="32"/>
    </row>
    <row r="9" spans="1:71" s="34" customFormat="1" ht="18.75" customHeight="1">
      <c r="A9" s="184" t="s">
        <v>117</v>
      </c>
      <c r="B9" s="190">
        <f>SUM(B10:B30)</f>
        <v>24458</v>
      </c>
      <c r="C9" s="190">
        <f>SUM(C10:C30)</f>
        <v>20806</v>
      </c>
      <c r="D9" s="191">
        <f aca="true" t="shared" si="0" ref="D9:D30">C9/B9*100</f>
        <v>85.0682803172786</v>
      </c>
      <c r="E9" s="190">
        <f aca="true" t="shared" si="1" ref="E9:E30">C9-B9</f>
        <v>-3652</v>
      </c>
      <c r="F9" s="190">
        <f>SUM(F10:F30)</f>
        <v>12084</v>
      </c>
      <c r="G9" s="190">
        <f>SUM(G10:G30)</f>
        <v>9868</v>
      </c>
      <c r="H9" s="191">
        <f aca="true" t="shared" si="2" ref="H9:H30">G9/F9*100</f>
        <v>81.66170142336975</v>
      </c>
      <c r="I9" s="190">
        <f aca="true" t="shared" si="3" ref="I9:I30">G9-F9</f>
        <v>-2216</v>
      </c>
      <c r="J9" s="190">
        <f>SUM(J10:J30)</f>
        <v>11916</v>
      </c>
      <c r="K9" s="190">
        <f>SUM(K10:K30)</f>
        <v>11258</v>
      </c>
      <c r="L9" s="191">
        <f aca="true" t="shared" si="4" ref="L9:L30">K9/J9*100</f>
        <v>94.47801275595837</v>
      </c>
      <c r="M9" s="190">
        <f aca="true" t="shared" si="5" ref="M9:M30">K9-J9</f>
        <v>-658</v>
      </c>
      <c r="N9" s="190">
        <f>SUM(N10:N30)</f>
        <v>5313</v>
      </c>
      <c r="O9" s="190">
        <f>SUM(O10:O30)</f>
        <v>6217</v>
      </c>
      <c r="P9" s="192">
        <f>O9/N9*100</f>
        <v>117.01486918878223</v>
      </c>
      <c r="Q9" s="190">
        <f aca="true" t="shared" si="6" ref="Q9:Q30">O9-N9</f>
        <v>904</v>
      </c>
      <c r="R9" s="190">
        <f>SUM(R10:R30)</f>
        <v>2273</v>
      </c>
      <c r="S9" s="190">
        <f>SUM(S10:S30)</f>
        <v>945</v>
      </c>
      <c r="T9" s="192">
        <f aca="true" t="shared" si="7" ref="T9:T30">S9/R9*100</f>
        <v>41.575010998680156</v>
      </c>
      <c r="U9" s="190">
        <f aca="true" t="shared" si="8" ref="U9:U30">S9-R9</f>
        <v>-1328</v>
      </c>
      <c r="V9" s="193">
        <f>SUM(V10:V30)</f>
        <v>0</v>
      </c>
      <c r="W9" s="193">
        <f>SUM(W10:W30)</f>
        <v>0</v>
      </c>
      <c r="X9" s="192" t="e">
        <f aca="true" t="shared" si="9" ref="X9:X30">W9/V9*100</f>
        <v>#DIV/0!</v>
      </c>
      <c r="Y9" s="193">
        <f aca="true" t="shared" si="10" ref="Y9:Y19">W9-V9</f>
        <v>0</v>
      </c>
      <c r="Z9" s="190">
        <f>SUM(Z10:Z30)</f>
        <v>51245</v>
      </c>
      <c r="AA9" s="190">
        <f>SUM(AA10:AA30)</f>
        <v>49670</v>
      </c>
      <c r="AB9" s="191">
        <f aca="true" t="shared" si="11" ref="AB9:AB30">AA9/Z9*100</f>
        <v>96.92652941750414</v>
      </c>
      <c r="AC9" s="190">
        <f aca="true" t="shared" si="12" ref="AC9:AC30">AA9-Z9</f>
        <v>-1575</v>
      </c>
      <c r="AD9" s="190">
        <f>SUM(AD10:AD30)</f>
        <v>23532</v>
      </c>
      <c r="AE9" s="190">
        <f>SUM(AE10:AE30)</f>
        <v>20095</v>
      </c>
      <c r="AF9" s="191">
        <f aca="true" t="shared" si="13" ref="AF9:AF30">AE9/AD9*100</f>
        <v>85.39435662077172</v>
      </c>
      <c r="AG9" s="190">
        <f aca="true" t="shared" si="14" ref="AG9:AG30">AE9-AD9</f>
        <v>-3437</v>
      </c>
      <c r="AH9" s="190">
        <f>SUM(AH10:AH30)</f>
        <v>15426</v>
      </c>
      <c r="AI9" s="190">
        <f>SUM(AI10:AI30)</f>
        <v>16894</v>
      </c>
      <c r="AJ9" s="191">
        <f aca="true" t="shared" si="15" ref="AJ9:AJ30">AI9/AH9*100</f>
        <v>109.51640088162841</v>
      </c>
      <c r="AK9" s="190">
        <f aca="true" t="shared" si="16" ref="AK9:AK30">AI9-AH9</f>
        <v>1468</v>
      </c>
      <c r="AL9" s="190">
        <f>SUM(AL10:AL30)</f>
        <v>3056</v>
      </c>
      <c r="AM9" s="190">
        <f>SUM(AM10:AM30)</f>
        <v>2918</v>
      </c>
      <c r="AN9" s="192">
        <f aca="true" t="shared" si="17" ref="AN9:AN30">AM9/AL9*100</f>
        <v>95.48429319371728</v>
      </c>
      <c r="AO9" s="190">
        <f aca="true" t="shared" si="18" ref="AO9:AO30">AM9-AL9</f>
        <v>-138</v>
      </c>
      <c r="AP9" s="194">
        <f aca="true" t="shared" si="19" ref="AP9:AP30">B9-AR9-BB9</f>
        <v>-83589</v>
      </c>
      <c r="AQ9" s="188">
        <f aca="true" t="shared" si="20" ref="AQ9:AQ30">C9-AS9-BC9</f>
        <v>-85322</v>
      </c>
      <c r="AR9" s="188">
        <f>SUM(AR10:AR30)</f>
        <v>95505</v>
      </c>
      <c r="AS9" s="195">
        <f>SUM(AS10:AS30)</f>
        <v>94824</v>
      </c>
      <c r="AT9" s="196">
        <f>SUM(AT10:AT30)</f>
        <v>3506</v>
      </c>
      <c r="AU9" s="196">
        <f>SUM(AU10:AU30)</f>
        <v>3413</v>
      </c>
      <c r="AV9" s="197">
        <f>ROUND(AU9/AT9*100,1)</f>
        <v>97.3</v>
      </c>
      <c r="AW9" s="196">
        <f aca="true" t="shared" si="21" ref="AW9:AW30">AU9-AT9</f>
        <v>-93</v>
      </c>
      <c r="AX9" s="190">
        <f>SUM(AX10:AX30)</f>
        <v>13609</v>
      </c>
      <c r="AY9" s="190">
        <f>SUM(AY10:AY30)</f>
        <v>14441</v>
      </c>
      <c r="AZ9" s="192">
        <f aca="true" t="shared" si="22" ref="AZ9:AZ30">ROUND(AY9/AX9*100,1)</f>
        <v>106.1</v>
      </c>
      <c r="BA9" s="190">
        <f aca="true" t="shared" si="23" ref="BA9:BA30">AY9-AX9</f>
        <v>832</v>
      </c>
      <c r="BB9" s="190">
        <f>SUM(BB10:BB30)</f>
        <v>12542</v>
      </c>
      <c r="BC9" s="190">
        <f>SUM(BC10:BC30)</f>
        <v>11304</v>
      </c>
      <c r="BD9" s="192">
        <f aca="true" t="shared" si="24" ref="BD9:BD30">BC9/BB9*100</f>
        <v>90.1291660022325</v>
      </c>
      <c r="BE9" s="190">
        <f aca="true" t="shared" si="25" ref="BE9:BE30">BC9-BB9</f>
        <v>-1238</v>
      </c>
      <c r="BF9" s="190">
        <f>SUM(BF10:BF30)</f>
        <v>10295</v>
      </c>
      <c r="BG9" s="190">
        <f>SUM(BG10:BG30)</f>
        <v>9012</v>
      </c>
      <c r="BH9" s="192">
        <f aca="true" t="shared" si="26" ref="BH9:BH30">BG9/BF9*100</f>
        <v>87.53763963088879</v>
      </c>
      <c r="BI9" s="190">
        <f aca="true" t="shared" si="27" ref="BI9:BI30">BG9-BF9</f>
        <v>-1283</v>
      </c>
      <c r="BJ9" s="190">
        <v>1917.1</v>
      </c>
      <c r="BK9" s="190">
        <v>2371.89</v>
      </c>
      <c r="BL9" s="190">
        <f aca="true" t="shared" si="28" ref="BL9:BL30">BK9-BJ9</f>
        <v>454.78999999999996</v>
      </c>
      <c r="BM9" s="190">
        <f>SUM(BM10:BM30)</f>
        <v>1382</v>
      </c>
      <c r="BN9" s="190">
        <f>SUM(BN10:BN30)</f>
        <v>1892</v>
      </c>
      <c r="BO9" s="192">
        <f aca="true" t="shared" si="29" ref="BO9:BO30">ROUND(BN9/BM9*100,1)</f>
        <v>136.9</v>
      </c>
      <c r="BP9" s="190">
        <f aca="true" t="shared" si="30" ref="BP9:BP30">BN9-BM9</f>
        <v>510</v>
      </c>
      <c r="BQ9" s="190">
        <f>SUM(BQ10:BQ30)</f>
        <v>997</v>
      </c>
      <c r="BR9" s="33"/>
      <c r="BS9" s="33"/>
    </row>
    <row r="10" spans="1:73" ht="21.75" customHeight="1">
      <c r="A10" s="182" t="s">
        <v>109</v>
      </c>
      <c r="B10" s="198">
        <v>1347</v>
      </c>
      <c r="C10" s="199">
        <v>1365</v>
      </c>
      <c r="D10" s="191">
        <f t="shared" si="0"/>
        <v>101.33630289532294</v>
      </c>
      <c r="E10" s="190">
        <f t="shared" si="1"/>
        <v>18</v>
      </c>
      <c r="F10" s="198">
        <v>741</v>
      </c>
      <c r="G10" s="198">
        <v>679</v>
      </c>
      <c r="H10" s="191">
        <f t="shared" si="2"/>
        <v>91.63292847503374</v>
      </c>
      <c r="I10" s="190">
        <f t="shared" si="3"/>
        <v>-62</v>
      </c>
      <c r="J10" s="198">
        <v>660</v>
      </c>
      <c r="K10" s="198">
        <v>651</v>
      </c>
      <c r="L10" s="191">
        <f t="shared" si="4"/>
        <v>98.63636363636363</v>
      </c>
      <c r="M10" s="190">
        <f t="shared" si="5"/>
        <v>-9</v>
      </c>
      <c r="N10" s="200">
        <v>257</v>
      </c>
      <c r="O10" s="198">
        <v>214</v>
      </c>
      <c r="P10" s="192">
        <f>O10/N10*100</f>
        <v>83.26848249027238</v>
      </c>
      <c r="Q10" s="193">
        <f t="shared" si="6"/>
        <v>-43</v>
      </c>
      <c r="R10" s="198">
        <v>152</v>
      </c>
      <c r="S10" s="200">
        <v>128</v>
      </c>
      <c r="T10" s="192">
        <f t="shared" si="7"/>
        <v>84.21052631578947</v>
      </c>
      <c r="U10" s="190">
        <f t="shared" si="8"/>
        <v>-24</v>
      </c>
      <c r="V10" s="193"/>
      <c r="W10" s="193"/>
      <c r="X10" s="192" t="e">
        <f t="shared" si="9"/>
        <v>#DIV/0!</v>
      </c>
      <c r="Y10" s="193">
        <f t="shared" si="10"/>
        <v>0</v>
      </c>
      <c r="Z10" s="198">
        <v>1901</v>
      </c>
      <c r="AA10" s="198">
        <v>2082</v>
      </c>
      <c r="AB10" s="191">
        <f t="shared" si="11"/>
        <v>109.52130457653865</v>
      </c>
      <c r="AC10" s="190">
        <f t="shared" si="12"/>
        <v>181</v>
      </c>
      <c r="AD10" s="198">
        <v>1323</v>
      </c>
      <c r="AE10" s="198">
        <v>1349</v>
      </c>
      <c r="AF10" s="191">
        <f t="shared" si="13"/>
        <v>101.9652305366591</v>
      </c>
      <c r="AG10" s="190">
        <f t="shared" si="14"/>
        <v>26</v>
      </c>
      <c r="AH10" s="198">
        <v>216</v>
      </c>
      <c r="AI10" s="199">
        <v>346</v>
      </c>
      <c r="AJ10" s="191">
        <f t="shared" si="15"/>
        <v>160.1851851851852</v>
      </c>
      <c r="AK10" s="190">
        <f t="shared" si="16"/>
        <v>130</v>
      </c>
      <c r="AL10" s="198">
        <v>188</v>
      </c>
      <c r="AM10" s="198">
        <v>201</v>
      </c>
      <c r="AN10" s="192">
        <f t="shared" si="17"/>
        <v>106.91489361702126</v>
      </c>
      <c r="AO10" s="190">
        <f t="shared" si="18"/>
        <v>13</v>
      </c>
      <c r="AP10" s="194">
        <f t="shared" si="19"/>
        <v>-5615</v>
      </c>
      <c r="AQ10" s="188">
        <f t="shared" si="20"/>
        <v>-4702</v>
      </c>
      <c r="AR10" s="188">
        <v>6287</v>
      </c>
      <c r="AS10" s="195">
        <v>5448</v>
      </c>
      <c r="AT10" s="201">
        <v>167</v>
      </c>
      <c r="AU10" s="201">
        <v>153</v>
      </c>
      <c r="AV10" s="197">
        <f aca="true" t="shared" si="31" ref="AV10:AV30">ROUND(AU10/AT10*100,1)</f>
        <v>91.6</v>
      </c>
      <c r="AW10" s="196">
        <f t="shared" si="21"/>
        <v>-14</v>
      </c>
      <c r="AX10" s="202">
        <v>700</v>
      </c>
      <c r="AY10" s="198">
        <v>728</v>
      </c>
      <c r="AZ10" s="192">
        <f t="shared" si="22"/>
        <v>104</v>
      </c>
      <c r="BA10" s="190">
        <f t="shared" si="23"/>
        <v>28</v>
      </c>
      <c r="BB10" s="198">
        <v>675</v>
      </c>
      <c r="BC10" s="198">
        <v>619</v>
      </c>
      <c r="BD10" s="192">
        <f t="shared" si="24"/>
        <v>91.7037037037037</v>
      </c>
      <c r="BE10" s="190">
        <f t="shared" si="25"/>
        <v>-56</v>
      </c>
      <c r="BF10" s="198">
        <v>615</v>
      </c>
      <c r="BG10" s="198">
        <v>542</v>
      </c>
      <c r="BH10" s="192">
        <f t="shared" si="26"/>
        <v>88.13008130081302</v>
      </c>
      <c r="BI10" s="190">
        <f t="shared" si="27"/>
        <v>-73</v>
      </c>
      <c r="BJ10" s="203">
        <v>1701.453957996769</v>
      </c>
      <c r="BK10" s="198">
        <v>2185.940246045694</v>
      </c>
      <c r="BL10" s="190">
        <f t="shared" si="28"/>
        <v>484.48628804892496</v>
      </c>
      <c r="BM10" s="198">
        <v>50</v>
      </c>
      <c r="BN10" s="198">
        <v>62</v>
      </c>
      <c r="BO10" s="192">
        <f t="shared" si="29"/>
        <v>124</v>
      </c>
      <c r="BP10" s="190">
        <f t="shared" si="30"/>
        <v>12</v>
      </c>
      <c r="BQ10" s="198">
        <v>13</v>
      </c>
      <c r="BR10" s="34"/>
      <c r="BS10" s="34"/>
      <c r="BT10" s="34"/>
      <c r="BU10" s="34"/>
    </row>
    <row r="11" spans="1:73" ht="21.75" customHeight="1">
      <c r="A11" s="183" t="s">
        <v>78</v>
      </c>
      <c r="B11" s="198">
        <v>658</v>
      </c>
      <c r="C11" s="199">
        <v>559</v>
      </c>
      <c r="D11" s="191">
        <f t="shared" si="0"/>
        <v>84.95440729483282</v>
      </c>
      <c r="E11" s="190">
        <f t="shared" si="1"/>
        <v>-99</v>
      </c>
      <c r="F11" s="198">
        <v>332</v>
      </c>
      <c r="G11" s="198">
        <v>267</v>
      </c>
      <c r="H11" s="191">
        <f t="shared" si="2"/>
        <v>80.42168674698796</v>
      </c>
      <c r="I11" s="190">
        <f t="shared" si="3"/>
        <v>-65</v>
      </c>
      <c r="J11" s="198">
        <v>330</v>
      </c>
      <c r="K11" s="198">
        <v>322</v>
      </c>
      <c r="L11" s="191">
        <f t="shared" si="4"/>
        <v>97.57575757575758</v>
      </c>
      <c r="M11" s="190">
        <f t="shared" si="5"/>
        <v>-8</v>
      </c>
      <c r="N11" s="200">
        <v>183</v>
      </c>
      <c r="O11" s="198">
        <v>199</v>
      </c>
      <c r="P11" s="192">
        <f>O11/N11*100</f>
        <v>108.74316939890711</v>
      </c>
      <c r="Q11" s="193">
        <f t="shared" si="6"/>
        <v>16</v>
      </c>
      <c r="R11" s="198">
        <v>49</v>
      </c>
      <c r="S11" s="200">
        <v>25</v>
      </c>
      <c r="T11" s="192">
        <f t="shared" si="7"/>
        <v>51.02040816326531</v>
      </c>
      <c r="U11" s="190">
        <f t="shared" si="8"/>
        <v>-24</v>
      </c>
      <c r="V11" s="193"/>
      <c r="W11" s="193"/>
      <c r="X11" s="192" t="e">
        <f t="shared" si="9"/>
        <v>#DIV/0!</v>
      </c>
      <c r="Y11" s="193">
        <f t="shared" si="10"/>
        <v>0</v>
      </c>
      <c r="Z11" s="198">
        <v>1401</v>
      </c>
      <c r="AA11" s="198">
        <v>1687</v>
      </c>
      <c r="AB11" s="191">
        <f t="shared" si="11"/>
        <v>120.41399000713776</v>
      </c>
      <c r="AC11" s="190">
        <f t="shared" si="12"/>
        <v>286</v>
      </c>
      <c r="AD11" s="198">
        <v>631</v>
      </c>
      <c r="AE11" s="198">
        <v>517</v>
      </c>
      <c r="AF11" s="191">
        <f t="shared" si="13"/>
        <v>81.93343898573693</v>
      </c>
      <c r="AG11" s="190">
        <f t="shared" si="14"/>
        <v>-114</v>
      </c>
      <c r="AH11" s="198">
        <v>382</v>
      </c>
      <c r="AI11" s="199">
        <v>733</v>
      </c>
      <c r="AJ11" s="191">
        <f t="shared" si="15"/>
        <v>191.8848167539267</v>
      </c>
      <c r="AK11" s="190">
        <f t="shared" si="16"/>
        <v>351</v>
      </c>
      <c r="AL11" s="198">
        <v>107</v>
      </c>
      <c r="AM11" s="198">
        <v>93</v>
      </c>
      <c r="AN11" s="192">
        <f t="shared" si="17"/>
        <v>86.91588785046729</v>
      </c>
      <c r="AO11" s="190">
        <f t="shared" si="18"/>
        <v>-14</v>
      </c>
      <c r="AP11" s="194">
        <f t="shared" si="19"/>
        <v>-2259</v>
      </c>
      <c r="AQ11" s="188">
        <f t="shared" si="20"/>
        <v>-1905</v>
      </c>
      <c r="AR11" s="188">
        <v>2528</v>
      </c>
      <c r="AS11" s="195">
        <v>2144</v>
      </c>
      <c r="AT11" s="201">
        <v>92</v>
      </c>
      <c r="AU11" s="201">
        <v>106</v>
      </c>
      <c r="AV11" s="197">
        <f t="shared" si="31"/>
        <v>115.2</v>
      </c>
      <c r="AW11" s="196">
        <f t="shared" si="21"/>
        <v>14</v>
      </c>
      <c r="AX11" s="202">
        <v>318</v>
      </c>
      <c r="AY11" s="198">
        <v>341</v>
      </c>
      <c r="AZ11" s="192">
        <f t="shared" si="22"/>
        <v>107.2</v>
      </c>
      <c r="BA11" s="190">
        <f t="shared" si="23"/>
        <v>23</v>
      </c>
      <c r="BB11" s="198">
        <v>389</v>
      </c>
      <c r="BC11" s="198">
        <v>320</v>
      </c>
      <c r="BD11" s="192">
        <f t="shared" si="24"/>
        <v>82.26221079691517</v>
      </c>
      <c r="BE11" s="190">
        <f t="shared" si="25"/>
        <v>-69</v>
      </c>
      <c r="BF11" s="198">
        <v>325</v>
      </c>
      <c r="BG11" s="198">
        <v>286</v>
      </c>
      <c r="BH11" s="192">
        <f t="shared" si="26"/>
        <v>88</v>
      </c>
      <c r="BI11" s="190">
        <f t="shared" si="27"/>
        <v>-39</v>
      </c>
      <c r="BJ11" s="203">
        <v>2006.3973063973065</v>
      </c>
      <c r="BK11" s="198">
        <v>2451.492537313433</v>
      </c>
      <c r="BL11" s="190">
        <f t="shared" si="28"/>
        <v>445.0952309161264</v>
      </c>
      <c r="BM11" s="198">
        <v>22</v>
      </c>
      <c r="BN11" s="198">
        <v>22</v>
      </c>
      <c r="BO11" s="192">
        <f t="shared" si="29"/>
        <v>100</v>
      </c>
      <c r="BP11" s="190">
        <f t="shared" si="30"/>
        <v>0</v>
      </c>
      <c r="BQ11" s="198">
        <v>37</v>
      </c>
      <c r="BR11" s="34"/>
      <c r="BS11" s="34"/>
      <c r="BT11" s="34"/>
      <c r="BU11" s="34"/>
    </row>
    <row r="12" spans="1:73" ht="21.75" customHeight="1">
      <c r="A12" s="183" t="s">
        <v>79</v>
      </c>
      <c r="B12" s="198">
        <v>553</v>
      </c>
      <c r="C12" s="199">
        <v>481</v>
      </c>
      <c r="D12" s="191">
        <f t="shared" si="0"/>
        <v>86.98010849909585</v>
      </c>
      <c r="E12" s="190">
        <f t="shared" si="1"/>
        <v>-72</v>
      </c>
      <c r="F12" s="198">
        <v>259</v>
      </c>
      <c r="G12" s="198">
        <v>209</v>
      </c>
      <c r="H12" s="191">
        <f t="shared" si="2"/>
        <v>80.6949806949807</v>
      </c>
      <c r="I12" s="190">
        <f t="shared" si="3"/>
        <v>-50</v>
      </c>
      <c r="J12" s="198">
        <v>210</v>
      </c>
      <c r="K12" s="198">
        <v>226</v>
      </c>
      <c r="L12" s="191">
        <f t="shared" si="4"/>
        <v>107.61904761904762</v>
      </c>
      <c r="M12" s="190">
        <f t="shared" si="5"/>
        <v>16</v>
      </c>
      <c r="N12" s="200">
        <v>76</v>
      </c>
      <c r="O12" s="198">
        <v>107</v>
      </c>
      <c r="P12" s="192">
        <f aca="true" t="shared" si="32" ref="P12:P30">O12/N12*100</f>
        <v>140.78947368421052</v>
      </c>
      <c r="Q12" s="193">
        <f t="shared" si="6"/>
        <v>31</v>
      </c>
      <c r="R12" s="198">
        <v>51</v>
      </c>
      <c r="S12" s="200">
        <v>20</v>
      </c>
      <c r="T12" s="192">
        <f t="shared" si="7"/>
        <v>39.21568627450981</v>
      </c>
      <c r="U12" s="190">
        <f t="shared" si="8"/>
        <v>-31</v>
      </c>
      <c r="V12" s="193"/>
      <c r="W12" s="193"/>
      <c r="X12" s="192" t="e">
        <f t="shared" si="9"/>
        <v>#DIV/0!</v>
      </c>
      <c r="Y12" s="193">
        <f t="shared" si="10"/>
        <v>0</v>
      </c>
      <c r="Z12" s="198">
        <v>872</v>
      </c>
      <c r="AA12" s="198">
        <v>977</v>
      </c>
      <c r="AB12" s="191">
        <f t="shared" si="11"/>
        <v>112.04128440366972</v>
      </c>
      <c r="AC12" s="190">
        <f t="shared" si="12"/>
        <v>105</v>
      </c>
      <c r="AD12" s="198">
        <v>538</v>
      </c>
      <c r="AE12" s="198">
        <v>464</v>
      </c>
      <c r="AF12" s="191">
        <f t="shared" si="13"/>
        <v>86.2453531598513</v>
      </c>
      <c r="AG12" s="190">
        <f t="shared" si="14"/>
        <v>-74</v>
      </c>
      <c r="AH12" s="198">
        <v>205</v>
      </c>
      <c r="AI12" s="199">
        <v>472</v>
      </c>
      <c r="AJ12" s="191">
        <f t="shared" si="15"/>
        <v>230.24390243902437</v>
      </c>
      <c r="AK12" s="190">
        <f t="shared" si="16"/>
        <v>267</v>
      </c>
      <c r="AL12" s="198">
        <v>117</v>
      </c>
      <c r="AM12" s="198">
        <v>101</v>
      </c>
      <c r="AN12" s="192">
        <f t="shared" si="17"/>
        <v>86.32478632478633</v>
      </c>
      <c r="AO12" s="190">
        <f t="shared" si="18"/>
        <v>-16</v>
      </c>
      <c r="AP12" s="194">
        <f t="shared" si="19"/>
        <v>-10442</v>
      </c>
      <c r="AQ12" s="188">
        <f t="shared" si="20"/>
        <v>-11254</v>
      </c>
      <c r="AR12" s="188">
        <v>10657</v>
      </c>
      <c r="AS12" s="195">
        <v>11455</v>
      </c>
      <c r="AT12" s="201">
        <v>68</v>
      </c>
      <c r="AU12" s="201">
        <v>60</v>
      </c>
      <c r="AV12" s="197">
        <f t="shared" si="31"/>
        <v>88.2</v>
      </c>
      <c r="AW12" s="196">
        <f t="shared" si="21"/>
        <v>-8</v>
      </c>
      <c r="AX12" s="202">
        <v>208</v>
      </c>
      <c r="AY12" s="198">
        <v>266</v>
      </c>
      <c r="AZ12" s="192">
        <f t="shared" si="22"/>
        <v>127.9</v>
      </c>
      <c r="BA12" s="190">
        <f t="shared" si="23"/>
        <v>58</v>
      </c>
      <c r="BB12" s="198">
        <v>338</v>
      </c>
      <c r="BC12" s="198">
        <v>280</v>
      </c>
      <c r="BD12" s="192">
        <f t="shared" si="24"/>
        <v>82.84023668639054</v>
      </c>
      <c r="BE12" s="190">
        <f t="shared" si="25"/>
        <v>-58</v>
      </c>
      <c r="BF12" s="198">
        <v>265</v>
      </c>
      <c r="BG12" s="198">
        <v>218</v>
      </c>
      <c r="BH12" s="192">
        <f t="shared" si="26"/>
        <v>82.26415094339623</v>
      </c>
      <c r="BI12" s="190">
        <f t="shared" si="27"/>
        <v>-47</v>
      </c>
      <c r="BJ12" s="203">
        <v>2143.911439114391</v>
      </c>
      <c r="BK12" s="198">
        <v>2378.059071729958</v>
      </c>
      <c r="BL12" s="190">
        <f t="shared" si="28"/>
        <v>234.14763261556664</v>
      </c>
      <c r="BM12" s="198">
        <v>15</v>
      </c>
      <c r="BN12" s="198">
        <v>15</v>
      </c>
      <c r="BO12" s="192">
        <f t="shared" si="29"/>
        <v>100</v>
      </c>
      <c r="BP12" s="190">
        <f t="shared" si="30"/>
        <v>0</v>
      </c>
      <c r="BQ12" s="198">
        <v>16</v>
      </c>
      <c r="BR12" s="34"/>
      <c r="BS12" s="34"/>
      <c r="BT12" s="34"/>
      <c r="BU12" s="34"/>
    </row>
    <row r="13" spans="1:73" ht="21.75" customHeight="1">
      <c r="A13" s="183" t="s">
        <v>80</v>
      </c>
      <c r="B13" s="198">
        <v>1144</v>
      </c>
      <c r="C13" s="199">
        <v>930</v>
      </c>
      <c r="D13" s="191">
        <f t="shared" si="0"/>
        <v>81.2937062937063</v>
      </c>
      <c r="E13" s="190">
        <f t="shared" si="1"/>
        <v>-214</v>
      </c>
      <c r="F13" s="198">
        <v>535</v>
      </c>
      <c r="G13" s="198">
        <v>376</v>
      </c>
      <c r="H13" s="191">
        <f t="shared" si="2"/>
        <v>70.2803738317757</v>
      </c>
      <c r="I13" s="190">
        <f t="shared" si="3"/>
        <v>-159</v>
      </c>
      <c r="J13" s="198">
        <v>416</v>
      </c>
      <c r="K13" s="198">
        <v>351</v>
      </c>
      <c r="L13" s="191">
        <f t="shared" si="4"/>
        <v>84.375</v>
      </c>
      <c r="M13" s="190">
        <f t="shared" si="5"/>
        <v>-65</v>
      </c>
      <c r="N13" s="200">
        <v>162</v>
      </c>
      <c r="O13" s="198">
        <v>169</v>
      </c>
      <c r="P13" s="192">
        <f t="shared" si="32"/>
        <v>104.32098765432099</v>
      </c>
      <c r="Q13" s="193">
        <f t="shared" si="6"/>
        <v>7</v>
      </c>
      <c r="R13" s="198">
        <v>86</v>
      </c>
      <c r="S13" s="200">
        <v>56</v>
      </c>
      <c r="T13" s="192">
        <f t="shared" si="7"/>
        <v>65.11627906976744</v>
      </c>
      <c r="U13" s="190">
        <f t="shared" si="8"/>
        <v>-30</v>
      </c>
      <c r="V13" s="193"/>
      <c r="W13" s="193"/>
      <c r="X13" s="192" t="e">
        <f t="shared" si="9"/>
        <v>#DIV/0!</v>
      </c>
      <c r="Y13" s="193">
        <f t="shared" si="10"/>
        <v>0</v>
      </c>
      <c r="Z13" s="198">
        <v>1810</v>
      </c>
      <c r="AA13" s="198">
        <v>1958</v>
      </c>
      <c r="AB13" s="191">
        <f t="shared" si="11"/>
        <v>108.17679558011051</v>
      </c>
      <c r="AC13" s="190">
        <f t="shared" si="12"/>
        <v>148</v>
      </c>
      <c r="AD13" s="198">
        <v>1118</v>
      </c>
      <c r="AE13" s="198">
        <v>902</v>
      </c>
      <c r="AF13" s="191">
        <f t="shared" si="13"/>
        <v>80.67978533094812</v>
      </c>
      <c r="AG13" s="190">
        <f t="shared" si="14"/>
        <v>-216</v>
      </c>
      <c r="AH13" s="198">
        <v>380</v>
      </c>
      <c r="AI13" s="199">
        <v>570</v>
      </c>
      <c r="AJ13" s="191">
        <f t="shared" si="15"/>
        <v>150</v>
      </c>
      <c r="AK13" s="190">
        <f t="shared" si="16"/>
        <v>190</v>
      </c>
      <c r="AL13" s="198">
        <v>72</v>
      </c>
      <c r="AM13" s="198">
        <v>75</v>
      </c>
      <c r="AN13" s="192">
        <f t="shared" si="17"/>
        <v>104.16666666666667</v>
      </c>
      <c r="AO13" s="190">
        <f t="shared" si="18"/>
        <v>3</v>
      </c>
      <c r="AP13" s="194">
        <f t="shared" si="19"/>
        <v>-3271</v>
      </c>
      <c r="AQ13" s="188">
        <f t="shared" si="20"/>
        <v>-4716</v>
      </c>
      <c r="AR13" s="188">
        <v>3851</v>
      </c>
      <c r="AS13" s="195">
        <v>5053</v>
      </c>
      <c r="AT13" s="201">
        <v>112</v>
      </c>
      <c r="AU13" s="201">
        <v>129</v>
      </c>
      <c r="AV13" s="197">
        <f t="shared" si="31"/>
        <v>115.2</v>
      </c>
      <c r="AW13" s="196">
        <f t="shared" si="21"/>
        <v>17</v>
      </c>
      <c r="AX13" s="202">
        <v>407</v>
      </c>
      <c r="AY13" s="198">
        <v>469</v>
      </c>
      <c r="AZ13" s="192">
        <f t="shared" si="22"/>
        <v>115.2</v>
      </c>
      <c r="BA13" s="190">
        <f t="shared" si="23"/>
        <v>62</v>
      </c>
      <c r="BB13" s="198">
        <v>564</v>
      </c>
      <c r="BC13" s="198">
        <v>593</v>
      </c>
      <c r="BD13" s="192">
        <f t="shared" si="24"/>
        <v>105.1418439716312</v>
      </c>
      <c r="BE13" s="190">
        <f t="shared" si="25"/>
        <v>29</v>
      </c>
      <c r="BF13" s="198">
        <v>433</v>
      </c>
      <c r="BG13" s="198">
        <v>395</v>
      </c>
      <c r="BH13" s="192">
        <f t="shared" si="26"/>
        <v>91.22401847575058</v>
      </c>
      <c r="BI13" s="190">
        <f t="shared" si="27"/>
        <v>-38</v>
      </c>
      <c r="BJ13" s="203">
        <v>1503.0516431924882</v>
      </c>
      <c r="BK13" s="198">
        <v>1813.5802469135801</v>
      </c>
      <c r="BL13" s="190">
        <f t="shared" si="28"/>
        <v>310.52860372109194</v>
      </c>
      <c r="BM13" s="198">
        <v>23</v>
      </c>
      <c r="BN13" s="198">
        <v>26</v>
      </c>
      <c r="BO13" s="192">
        <f t="shared" si="29"/>
        <v>113</v>
      </c>
      <c r="BP13" s="190">
        <f t="shared" si="30"/>
        <v>3</v>
      </c>
      <c r="BQ13" s="198">
        <v>27</v>
      </c>
      <c r="BR13" s="34"/>
      <c r="BS13" s="34"/>
      <c r="BT13" s="34"/>
      <c r="BU13" s="34"/>
    </row>
    <row r="14" spans="1:75" s="12" customFormat="1" ht="21.75" customHeight="1">
      <c r="A14" s="183" t="s">
        <v>110</v>
      </c>
      <c r="B14" s="198">
        <v>810</v>
      </c>
      <c r="C14" s="199">
        <v>667</v>
      </c>
      <c r="D14" s="191">
        <f t="shared" si="0"/>
        <v>82.34567901234567</v>
      </c>
      <c r="E14" s="190">
        <f t="shared" si="1"/>
        <v>-143</v>
      </c>
      <c r="F14" s="198">
        <v>402</v>
      </c>
      <c r="G14" s="198">
        <v>320</v>
      </c>
      <c r="H14" s="191">
        <f t="shared" si="2"/>
        <v>79.60199004975125</v>
      </c>
      <c r="I14" s="190">
        <f t="shared" si="3"/>
        <v>-82</v>
      </c>
      <c r="J14" s="198">
        <v>368</v>
      </c>
      <c r="K14" s="198">
        <v>430</v>
      </c>
      <c r="L14" s="191">
        <f t="shared" si="4"/>
        <v>116.84782608695652</v>
      </c>
      <c r="M14" s="190">
        <f t="shared" si="5"/>
        <v>62</v>
      </c>
      <c r="N14" s="200">
        <v>89</v>
      </c>
      <c r="O14" s="198">
        <v>183</v>
      </c>
      <c r="P14" s="192">
        <f t="shared" si="32"/>
        <v>205.61797752808988</v>
      </c>
      <c r="Q14" s="193">
        <f t="shared" si="6"/>
        <v>94</v>
      </c>
      <c r="R14" s="198">
        <v>115</v>
      </c>
      <c r="S14" s="200">
        <v>74</v>
      </c>
      <c r="T14" s="192">
        <f t="shared" si="7"/>
        <v>64.34782608695652</v>
      </c>
      <c r="U14" s="190">
        <f t="shared" si="8"/>
        <v>-41</v>
      </c>
      <c r="V14" s="193"/>
      <c r="W14" s="193"/>
      <c r="X14" s="192" t="e">
        <f t="shared" si="9"/>
        <v>#DIV/0!</v>
      </c>
      <c r="Y14" s="193">
        <f t="shared" si="10"/>
        <v>0</v>
      </c>
      <c r="Z14" s="198">
        <v>1180</v>
      </c>
      <c r="AA14" s="198">
        <v>1130</v>
      </c>
      <c r="AB14" s="191">
        <f t="shared" si="11"/>
        <v>95.76271186440678</v>
      </c>
      <c r="AC14" s="190">
        <f t="shared" si="12"/>
        <v>-50</v>
      </c>
      <c r="AD14" s="198">
        <v>784</v>
      </c>
      <c r="AE14" s="198">
        <v>652</v>
      </c>
      <c r="AF14" s="191">
        <f t="shared" si="13"/>
        <v>83.16326530612244</v>
      </c>
      <c r="AG14" s="190">
        <f t="shared" si="14"/>
        <v>-132</v>
      </c>
      <c r="AH14" s="198">
        <v>267</v>
      </c>
      <c r="AI14" s="199">
        <v>236</v>
      </c>
      <c r="AJ14" s="191">
        <f t="shared" si="15"/>
        <v>88.38951310861424</v>
      </c>
      <c r="AK14" s="190">
        <f t="shared" si="16"/>
        <v>-31</v>
      </c>
      <c r="AL14" s="198">
        <v>119</v>
      </c>
      <c r="AM14" s="198">
        <v>114</v>
      </c>
      <c r="AN14" s="192">
        <f t="shared" si="17"/>
        <v>95.7983193277311</v>
      </c>
      <c r="AO14" s="190">
        <f t="shared" si="18"/>
        <v>-5</v>
      </c>
      <c r="AP14" s="194">
        <f t="shared" si="19"/>
        <v>-3378</v>
      </c>
      <c r="AQ14" s="188">
        <f t="shared" si="20"/>
        <v>-2823</v>
      </c>
      <c r="AR14" s="188">
        <v>3802</v>
      </c>
      <c r="AS14" s="195">
        <v>3180</v>
      </c>
      <c r="AT14" s="201">
        <v>73</v>
      </c>
      <c r="AU14" s="201">
        <v>92</v>
      </c>
      <c r="AV14" s="197">
        <f t="shared" si="31"/>
        <v>126</v>
      </c>
      <c r="AW14" s="196">
        <f t="shared" si="21"/>
        <v>19</v>
      </c>
      <c r="AX14" s="202">
        <v>402</v>
      </c>
      <c r="AY14" s="198">
        <v>450</v>
      </c>
      <c r="AZ14" s="192">
        <f t="shared" si="22"/>
        <v>111.9</v>
      </c>
      <c r="BA14" s="190">
        <f t="shared" si="23"/>
        <v>48</v>
      </c>
      <c r="BB14" s="198">
        <v>386</v>
      </c>
      <c r="BC14" s="198">
        <v>310</v>
      </c>
      <c r="BD14" s="192">
        <f t="shared" si="24"/>
        <v>80.31088082901555</v>
      </c>
      <c r="BE14" s="190">
        <f t="shared" si="25"/>
        <v>-76</v>
      </c>
      <c r="BF14" s="198">
        <v>320</v>
      </c>
      <c r="BG14" s="198">
        <v>260</v>
      </c>
      <c r="BH14" s="192">
        <f t="shared" si="26"/>
        <v>81.25</v>
      </c>
      <c r="BI14" s="190">
        <f t="shared" si="27"/>
        <v>-60</v>
      </c>
      <c r="BJ14" s="203">
        <v>2122.346368715084</v>
      </c>
      <c r="BK14" s="198">
        <v>2658.7458745874587</v>
      </c>
      <c r="BL14" s="190">
        <f t="shared" si="28"/>
        <v>536.3995058723749</v>
      </c>
      <c r="BM14" s="198">
        <v>35</v>
      </c>
      <c r="BN14" s="198">
        <v>28</v>
      </c>
      <c r="BO14" s="192">
        <f t="shared" si="29"/>
        <v>80</v>
      </c>
      <c r="BP14" s="190">
        <f t="shared" si="30"/>
        <v>-7</v>
      </c>
      <c r="BQ14" s="198">
        <v>46</v>
      </c>
      <c r="BR14" s="34"/>
      <c r="BS14" s="34"/>
      <c r="BT14" s="34"/>
      <c r="BU14" s="34"/>
      <c r="BV14" s="6"/>
      <c r="BW14" s="6"/>
    </row>
    <row r="15" spans="1:75" s="12" customFormat="1" ht="21.75" customHeight="1">
      <c r="A15" s="183" t="s">
        <v>82</v>
      </c>
      <c r="B15" s="198">
        <v>760</v>
      </c>
      <c r="C15" s="199">
        <v>845</v>
      </c>
      <c r="D15" s="191">
        <f t="shared" si="0"/>
        <v>111.1842105263158</v>
      </c>
      <c r="E15" s="190">
        <f t="shared" si="1"/>
        <v>85</v>
      </c>
      <c r="F15" s="198">
        <v>385</v>
      </c>
      <c r="G15" s="198">
        <v>407</v>
      </c>
      <c r="H15" s="191">
        <f t="shared" si="2"/>
        <v>105.71428571428572</v>
      </c>
      <c r="I15" s="190">
        <f t="shared" si="3"/>
        <v>22</v>
      </c>
      <c r="J15" s="198">
        <v>293</v>
      </c>
      <c r="K15" s="198">
        <v>493</v>
      </c>
      <c r="L15" s="191">
        <f t="shared" si="4"/>
        <v>168.259385665529</v>
      </c>
      <c r="M15" s="190">
        <f t="shared" si="5"/>
        <v>200</v>
      </c>
      <c r="N15" s="200">
        <v>157</v>
      </c>
      <c r="O15" s="198">
        <v>384</v>
      </c>
      <c r="P15" s="192">
        <f t="shared" si="32"/>
        <v>244.5859872611465</v>
      </c>
      <c r="Q15" s="193">
        <f t="shared" si="6"/>
        <v>227</v>
      </c>
      <c r="R15" s="198">
        <v>44</v>
      </c>
      <c r="S15" s="200">
        <v>22</v>
      </c>
      <c r="T15" s="192">
        <f t="shared" si="7"/>
        <v>50</v>
      </c>
      <c r="U15" s="190">
        <f t="shared" si="8"/>
        <v>-22</v>
      </c>
      <c r="V15" s="193"/>
      <c r="W15" s="193"/>
      <c r="X15" s="192" t="e">
        <f t="shared" si="9"/>
        <v>#DIV/0!</v>
      </c>
      <c r="Y15" s="193">
        <f t="shared" si="10"/>
        <v>0</v>
      </c>
      <c r="Z15" s="198">
        <v>2098</v>
      </c>
      <c r="AA15" s="198">
        <v>2271</v>
      </c>
      <c r="AB15" s="191">
        <f t="shared" si="11"/>
        <v>108.24594852240227</v>
      </c>
      <c r="AC15" s="190">
        <f t="shared" si="12"/>
        <v>173</v>
      </c>
      <c r="AD15" s="198">
        <v>741</v>
      </c>
      <c r="AE15" s="198">
        <v>828</v>
      </c>
      <c r="AF15" s="191">
        <f t="shared" si="13"/>
        <v>111.74089068825911</v>
      </c>
      <c r="AG15" s="190">
        <f t="shared" si="14"/>
        <v>87</v>
      </c>
      <c r="AH15" s="198">
        <v>697</v>
      </c>
      <c r="AI15" s="199">
        <v>536</v>
      </c>
      <c r="AJ15" s="191">
        <f t="shared" si="15"/>
        <v>76.9010043041607</v>
      </c>
      <c r="AK15" s="190">
        <f t="shared" si="16"/>
        <v>-161</v>
      </c>
      <c r="AL15" s="198">
        <v>130</v>
      </c>
      <c r="AM15" s="198">
        <v>118</v>
      </c>
      <c r="AN15" s="192">
        <f t="shared" si="17"/>
        <v>90.76923076923077</v>
      </c>
      <c r="AO15" s="190">
        <f t="shared" si="18"/>
        <v>-12</v>
      </c>
      <c r="AP15" s="194">
        <f t="shared" si="19"/>
        <v>-1366</v>
      </c>
      <c r="AQ15" s="188">
        <f t="shared" si="20"/>
        <v>-1121</v>
      </c>
      <c r="AR15" s="188">
        <v>1639</v>
      </c>
      <c r="AS15" s="195">
        <v>1439</v>
      </c>
      <c r="AT15" s="201">
        <v>111</v>
      </c>
      <c r="AU15" s="201">
        <v>152</v>
      </c>
      <c r="AV15" s="197">
        <f t="shared" si="31"/>
        <v>136.9</v>
      </c>
      <c r="AW15" s="196">
        <f t="shared" si="21"/>
        <v>41</v>
      </c>
      <c r="AX15" s="202">
        <v>304</v>
      </c>
      <c r="AY15" s="198">
        <v>484</v>
      </c>
      <c r="AZ15" s="192">
        <f t="shared" si="22"/>
        <v>159.2</v>
      </c>
      <c r="BA15" s="190">
        <f t="shared" si="23"/>
        <v>180</v>
      </c>
      <c r="BB15" s="198">
        <v>487</v>
      </c>
      <c r="BC15" s="198">
        <v>527</v>
      </c>
      <c r="BD15" s="192">
        <f t="shared" si="24"/>
        <v>108.21355236139631</v>
      </c>
      <c r="BE15" s="190">
        <f t="shared" si="25"/>
        <v>40</v>
      </c>
      <c r="BF15" s="198">
        <v>407</v>
      </c>
      <c r="BG15" s="198">
        <v>455</v>
      </c>
      <c r="BH15" s="192">
        <f t="shared" si="26"/>
        <v>111.7936117936118</v>
      </c>
      <c r="BI15" s="190">
        <f t="shared" si="27"/>
        <v>48</v>
      </c>
      <c r="BJ15" s="203">
        <v>1943.7665782493368</v>
      </c>
      <c r="BK15" s="198">
        <v>2424.213075060533</v>
      </c>
      <c r="BL15" s="190">
        <f t="shared" si="28"/>
        <v>480.4464968111961</v>
      </c>
      <c r="BM15" s="198">
        <v>21</v>
      </c>
      <c r="BN15" s="198">
        <v>24</v>
      </c>
      <c r="BO15" s="192">
        <f t="shared" si="29"/>
        <v>114.3</v>
      </c>
      <c r="BP15" s="190">
        <f t="shared" si="30"/>
        <v>3</v>
      </c>
      <c r="BQ15" s="198">
        <v>35</v>
      </c>
      <c r="BR15" s="34"/>
      <c r="BS15" s="34"/>
      <c r="BT15" s="34"/>
      <c r="BU15" s="34"/>
      <c r="BV15" s="6"/>
      <c r="BW15" s="6"/>
    </row>
    <row r="16" spans="1:75" s="12" customFormat="1" ht="21.75" customHeight="1">
      <c r="A16" s="183" t="s">
        <v>111</v>
      </c>
      <c r="B16" s="198">
        <v>391</v>
      </c>
      <c r="C16" s="199">
        <v>352</v>
      </c>
      <c r="D16" s="191">
        <f t="shared" si="0"/>
        <v>90.02557544757033</v>
      </c>
      <c r="E16" s="190">
        <f t="shared" si="1"/>
        <v>-39</v>
      </c>
      <c r="F16" s="198">
        <v>227</v>
      </c>
      <c r="G16" s="198">
        <v>177</v>
      </c>
      <c r="H16" s="191">
        <f t="shared" si="2"/>
        <v>77.97356828193833</v>
      </c>
      <c r="I16" s="190">
        <f t="shared" si="3"/>
        <v>-50</v>
      </c>
      <c r="J16" s="198">
        <v>128</v>
      </c>
      <c r="K16" s="198">
        <v>78</v>
      </c>
      <c r="L16" s="191">
        <f t="shared" si="4"/>
        <v>60.9375</v>
      </c>
      <c r="M16" s="190">
        <f t="shared" si="5"/>
        <v>-50</v>
      </c>
      <c r="N16" s="200">
        <v>34</v>
      </c>
      <c r="O16" s="198">
        <v>17</v>
      </c>
      <c r="P16" s="192">
        <f t="shared" si="32"/>
        <v>50</v>
      </c>
      <c r="Q16" s="193">
        <f t="shared" si="6"/>
        <v>-17</v>
      </c>
      <c r="R16" s="198">
        <v>19</v>
      </c>
      <c r="S16" s="200">
        <v>7</v>
      </c>
      <c r="T16" s="192">
        <f t="shared" si="7"/>
        <v>36.84210526315789</v>
      </c>
      <c r="U16" s="190">
        <f t="shared" si="8"/>
        <v>-12</v>
      </c>
      <c r="V16" s="193"/>
      <c r="W16" s="193"/>
      <c r="X16" s="192" t="e">
        <f t="shared" si="9"/>
        <v>#DIV/0!</v>
      </c>
      <c r="Y16" s="193">
        <f t="shared" si="10"/>
        <v>0</v>
      </c>
      <c r="Z16" s="198">
        <v>456</v>
      </c>
      <c r="AA16" s="198">
        <v>1031</v>
      </c>
      <c r="AB16" s="191">
        <f t="shared" si="11"/>
        <v>226.09649122807016</v>
      </c>
      <c r="AC16" s="190">
        <f t="shared" si="12"/>
        <v>575</v>
      </c>
      <c r="AD16" s="198">
        <v>378</v>
      </c>
      <c r="AE16" s="198">
        <v>340</v>
      </c>
      <c r="AF16" s="191">
        <f t="shared" si="13"/>
        <v>89.94708994708994</v>
      </c>
      <c r="AG16" s="190">
        <f t="shared" si="14"/>
        <v>-38</v>
      </c>
      <c r="AH16" s="198">
        <v>0</v>
      </c>
      <c r="AI16" s="199">
        <v>467</v>
      </c>
      <c r="AJ16" s="191"/>
      <c r="AK16" s="190">
        <f t="shared" si="16"/>
        <v>467</v>
      </c>
      <c r="AL16" s="198">
        <v>48</v>
      </c>
      <c r="AM16" s="198">
        <v>56</v>
      </c>
      <c r="AN16" s="192">
        <f t="shared" si="17"/>
        <v>116.66666666666667</v>
      </c>
      <c r="AO16" s="190">
        <f t="shared" si="18"/>
        <v>8</v>
      </c>
      <c r="AP16" s="194">
        <f t="shared" si="19"/>
        <v>-6700</v>
      </c>
      <c r="AQ16" s="188">
        <f t="shared" si="20"/>
        <v>-6617</v>
      </c>
      <c r="AR16" s="188">
        <v>6848</v>
      </c>
      <c r="AS16" s="195">
        <v>6742</v>
      </c>
      <c r="AT16" s="201">
        <v>49</v>
      </c>
      <c r="AU16" s="201">
        <v>54</v>
      </c>
      <c r="AV16" s="197">
        <f t="shared" si="31"/>
        <v>110.2</v>
      </c>
      <c r="AW16" s="196">
        <f t="shared" si="21"/>
        <v>5</v>
      </c>
      <c r="AX16" s="202">
        <v>136</v>
      </c>
      <c r="AY16" s="198">
        <v>107</v>
      </c>
      <c r="AZ16" s="192">
        <f t="shared" si="22"/>
        <v>78.7</v>
      </c>
      <c r="BA16" s="190">
        <f t="shared" si="23"/>
        <v>-29</v>
      </c>
      <c r="BB16" s="198">
        <v>243</v>
      </c>
      <c r="BC16" s="198">
        <v>227</v>
      </c>
      <c r="BD16" s="192">
        <f t="shared" si="24"/>
        <v>93.4156378600823</v>
      </c>
      <c r="BE16" s="190">
        <f t="shared" si="25"/>
        <v>-16</v>
      </c>
      <c r="BF16" s="198">
        <v>214</v>
      </c>
      <c r="BG16" s="198">
        <v>195</v>
      </c>
      <c r="BH16" s="192">
        <f t="shared" si="26"/>
        <v>91.1214953271028</v>
      </c>
      <c r="BI16" s="190">
        <f t="shared" si="27"/>
        <v>-19</v>
      </c>
      <c r="BJ16" s="203">
        <v>1661.5819209039548</v>
      </c>
      <c r="BK16" s="198">
        <v>2053.896103896104</v>
      </c>
      <c r="BL16" s="190">
        <f t="shared" si="28"/>
        <v>392.314182992149</v>
      </c>
      <c r="BM16" s="198">
        <v>8</v>
      </c>
      <c r="BN16" s="198">
        <v>13</v>
      </c>
      <c r="BO16" s="192">
        <f t="shared" si="29"/>
        <v>162.5</v>
      </c>
      <c r="BP16" s="190">
        <f t="shared" si="30"/>
        <v>5</v>
      </c>
      <c r="BQ16" s="198">
        <v>16</v>
      </c>
      <c r="BR16" s="34"/>
      <c r="BS16" s="34"/>
      <c r="BT16" s="34"/>
      <c r="BU16" s="34"/>
      <c r="BV16" s="6"/>
      <c r="BW16" s="6"/>
    </row>
    <row r="17" spans="1:75" s="12" customFormat="1" ht="21.75" customHeight="1">
      <c r="A17" s="183" t="s">
        <v>84</v>
      </c>
      <c r="B17" s="198">
        <v>890</v>
      </c>
      <c r="C17" s="199">
        <v>813</v>
      </c>
      <c r="D17" s="191">
        <f t="shared" si="0"/>
        <v>91.34831460674158</v>
      </c>
      <c r="E17" s="190">
        <f t="shared" si="1"/>
        <v>-77</v>
      </c>
      <c r="F17" s="198">
        <v>423</v>
      </c>
      <c r="G17" s="198">
        <v>445</v>
      </c>
      <c r="H17" s="191">
        <f t="shared" si="2"/>
        <v>105.20094562647755</v>
      </c>
      <c r="I17" s="190">
        <f t="shared" si="3"/>
        <v>22</v>
      </c>
      <c r="J17" s="198">
        <v>536</v>
      </c>
      <c r="K17" s="198">
        <v>612</v>
      </c>
      <c r="L17" s="191">
        <f t="shared" si="4"/>
        <v>114.17910447761194</v>
      </c>
      <c r="M17" s="190">
        <f t="shared" si="5"/>
        <v>76</v>
      </c>
      <c r="N17" s="200">
        <v>264</v>
      </c>
      <c r="O17" s="198">
        <v>302</v>
      </c>
      <c r="P17" s="192">
        <f t="shared" si="32"/>
        <v>114.3939393939394</v>
      </c>
      <c r="Q17" s="193">
        <f t="shared" si="6"/>
        <v>38</v>
      </c>
      <c r="R17" s="198">
        <v>52</v>
      </c>
      <c r="S17" s="200">
        <v>47</v>
      </c>
      <c r="T17" s="192">
        <f t="shared" si="7"/>
        <v>90.38461538461539</v>
      </c>
      <c r="U17" s="190">
        <f t="shared" si="8"/>
        <v>-5</v>
      </c>
      <c r="V17" s="193"/>
      <c r="W17" s="193"/>
      <c r="X17" s="192" t="e">
        <f t="shared" si="9"/>
        <v>#DIV/0!</v>
      </c>
      <c r="Y17" s="193">
        <f t="shared" si="10"/>
        <v>0</v>
      </c>
      <c r="Z17" s="198">
        <v>1677</v>
      </c>
      <c r="AA17" s="198">
        <v>1981</v>
      </c>
      <c r="AB17" s="191">
        <f t="shared" si="11"/>
        <v>118.12760882528323</v>
      </c>
      <c r="AC17" s="190">
        <f t="shared" si="12"/>
        <v>304</v>
      </c>
      <c r="AD17" s="198">
        <v>875</v>
      </c>
      <c r="AE17" s="198">
        <v>800</v>
      </c>
      <c r="AF17" s="191">
        <f t="shared" si="13"/>
        <v>91.42857142857143</v>
      </c>
      <c r="AG17" s="190">
        <f t="shared" si="14"/>
        <v>-75</v>
      </c>
      <c r="AH17" s="198">
        <v>283</v>
      </c>
      <c r="AI17" s="199">
        <v>553</v>
      </c>
      <c r="AJ17" s="191">
        <f t="shared" si="15"/>
        <v>195.40636042402826</v>
      </c>
      <c r="AK17" s="190">
        <f t="shared" si="16"/>
        <v>270</v>
      </c>
      <c r="AL17" s="198">
        <v>97</v>
      </c>
      <c r="AM17" s="198">
        <v>73</v>
      </c>
      <c r="AN17" s="192">
        <f t="shared" si="17"/>
        <v>75.25773195876289</v>
      </c>
      <c r="AO17" s="190">
        <f t="shared" si="18"/>
        <v>-24</v>
      </c>
      <c r="AP17" s="194">
        <f t="shared" si="19"/>
        <v>-2093</v>
      </c>
      <c r="AQ17" s="188">
        <f t="shared" si="20"/>
        <v>-1777</v>
      </c>
      <c r="AR17" s="188">
        <v>2558</v>
      </c>
      <c r="AS17" s="195">
        <v>2252</v>
      </c>
      <c r="AT17" s="201">
        <v>95</v>
      </c>
      <c r="AU17" s="201">
        <v>92</v>
      </c>
      <c r="AV17" s="197">
        <f t="shared" si="31"/>
        <v>96.8</v>
      </c>
      <c r="AW17" s="196">
        <f t="shared" si="21"/>
        <v>-3</v>
      </c>
      <c r="AX17" s="202">
        <v>557</v>
      </c>
      <c r="AY17" s="198">
        <v>666</v>
      </c>
      <c r="AZ17" s="192">
        <f t="shared" si="22"/>
        <v>119.6</v>
      </c>
      <c r="BA17" s="190">
        <f t="shared" si="23"/>
        <v>109</v>
      </c>
      <c r="BB17" s="198">
        <v>425</v>
      </c>
      <c r="BC17" s="198">
        <v>338</v>
      </c>
      <c r="BD17" s="192">
        <f t="shared" si="24"/>
        <v>79.52941176470588</v>
      </c>
      <c r="BE17" s="190">
        <f t="shared" si="25"/>
        <v>-87</v>
      </c>
      <c r="BF17" s="198">
        <v>355</v>
      </c>
      <c r="BG17" s="198">
        <v>261</v>
      </c>
      <c r="BH17" s="192">
        <f t="shared" si="26"/>
        <v>73.52112676056338</v>
      </c>
      <c r="BI17" s="190">
        <f t="shared" si="27"/>
        <v>-94</v>
      </c>
      <c r="BJ17" s="203">
        <v>1562.330623306233</v>
      </c>
      <c r="BK17" s="198">
        <v>2185.9375</v>
      </c>
      <c r="BL17" s="190">
        <f t="shared" si="28"/>
        <v>623.6068766937669</v>
      </c>
      <c r="BM17" s="198">
        <v>15</v>
      </c>
      <c r="BN17" s="198">
        <v>12</v>
      </c>
      <c r="BO17" s="192">
        <f t="shared" si="29"/>
        <v>80</v>
      </c>
      <c r="BP17" s="190">
        <f t="shared" si="30"/>
        <v>-3</v>
      </c>
      <c r="BQ17" s="198">
        <v>36</v>
      </c>
      <c r="BR17" s="34"/>
      <c r="BS17" s="34"/>
      <c r="BT17" s="34"/>
      <c r="BU17" s="34"/>
      <c r="BV17" s="6"/>
      <c r="BW17" s="6"/>
    </row>
    <row r="18" spans="1:75" s="12" customFormat="1" ht="21.75" customHeight="1">
      <c r="A18" s="183" t="s">
        <v>85</v>
      </c>
      <c r="B18" s="198">
        <v>608</v>
      </c>
      <c r="C18" s="199">
        <v>574</v>
      </c>
      <c r="D18" s="191">
        <f t="shared" si="0"/>
        <v>94.4078947368421</v>
      </c>
      <c r="E18" s="190">
        <f t="shared" si="1"/>
        <v>-34</v>
      </c>
      <c r="F18" s="198">
        <v>254</v>
      </c>
      <c r="G18" s="198">
        <v>261</v>
      </c>
      <c r="H18" s="191">
        <f t="shared" si="2"/>
        <v>102.75590551181102</v>
      </c>
      <c r="I18" s="190">
        <f t="shared" si="3"/>
        <v>7</v>
      </c>
      <c r="J18" s="198">
        <v>260</v>
      </c>
      <c r="K18" s="198">
        <v>211</v>
      </c>
      <c r="L18" s="191">
        <f t="shared" si="4"/>
        <v>81.15384615384616</v>
      </c>
      <c r="M18" s="190">
        <f t="shared" si="5"/>
        <v>-49</v>
      </c>
      <c r="N18" s="200">
        <v>94</v>
      </c>
      <c r="O18" s="198">
        <v>67</v>
      </c>
      <c r="P18" s="192">
        <f t="shared" si="32"/>
        <v>71.27659574468085</v>
      </c>
      <c r="Q18" s="193">
        <f t="shared" si="6"/>
        <v>-27</v>
      </c>
      <c r="R18" s="198">
        <v>57</v>
      </c>
      <c r="S18" s="200">
        <v>29</v>
      </c>
      <c r="T18" s="192">
        <f t="shared" si="7"/>
        <v>50.877192982456144</v>
      </c>
      <c r="U18" s="190">
        <f t="shared" si="8"/>
        <v>-28</v>
      </c>
      <c r="V18" s="193"/>
      <c r="W18" s="193"/>
      <c r="X18" s="192" t="e">
        <f t="shared" si="9"/>
        <v>#DIV/0!</v>
      </c>
      <c r="Y18" s="193">
        <f t="shared" si="10"/>
        <v>0</v>
      </c>
      <c r="Z18" s="198">
        <v>1411</v>
      </c>
      <c r="AA18" s="198">
        <v>1413</v>
      </c>
      <c r="AB18" s="191">
        <f t="shared" si="11"/>
        <v>100.1417434443657</v>
      </c>
      <c r="AC18" s="190">
        <f t="shared" si="12"/>
        <v>2</v>
      </c>
      <c r="AD18" s="198">
        <v>604</v>
      </c>
      <c r="AE18" s="198">
        <v>572</v>
      </c>
      <c r="AF18" s="191">
        <f t="shared" si="13"/>
        <v>94.70198675496688</v>
      </c>
      <c r="AG18" s="190">
        <f t="shared" si="14"/>
        <v>-32</v>
      </c>
      <c r="AH18" s="198">
        <v>339</v>
      </c>
      <c r="AI18" s="199">
        <v>516</v>
      </c>
      <c r="AJ18" s="191">
        <f t="shared" si="15"/>
        <v>152.21238938053096</v>
      </c>
      <c r="AK18" s="190">
        <f t="shared" si="16"/>
        <v>177</v>
      </c>
      <c r="AL18" s="198">
        <v>133</v>
      </c>
      <c r="AM18" s="198">
        <v>116</v>
      </c>
      <c r="AN18" s="192">
        <f t="shared" si="17"/>
        <v>87.21804511278195</v>
      </c>
      <c r="AO18" s="190">
        <f t="shared" si="18"/>
        <v>-17</v>
      </c>
      <c r="AP18" s="194">
        <f t="shared" si="19"/>
        <v>-3133</v>
      </c>
      <c r="AQ18" s="188">
        <f t="shared" si="20"/>
        <v>-3226</v>
      </c>
      <c r="AR18" s="188">
        <v>3396</v>
      </c>
      <c r="AS18" s="195">
        <v>3463</v>
      </c>
      <c r="AT18" s="201">
        <v>72</v>
      </c>
      <c r="AU18" s="201">
        <v>77</v>
      </c>
      <c r="AV18" s="197">
        <f t="shared" si="31"/>
        <v>106.9</v>
      </c>
      <c r="AW18" s="196">
        <f t="shared" si="21"/>
        <v>5</v>
      </c>
      <c r="AX18" s="202">
        <v>292</v>
      </c>
      <c r="AY18" s="198">
        <v>291</v>
      </c>
      <c r="AZ18" s="192">
        <f t="shared" si="22"/>
        <v>99.7</v>
      </c>
      <c r="BA18" s="190">
        <f t="shared" si="23"/>
        <v>-1</v>
      </c>
      <c r="BB18" s="198">
        <v>345</v>
      </c>
      <c r="BC18" s="198">
        <v>337</v>
      </c>
      <c r="BD18" s="192">
        <f t="shared" si="24"/>
        <v>97.68115942028986</v>
      </c>
      <c r="BE18" s="190">
        <f t="shared" si="25"/>
        <v>-8</v>
      </c>
      <c r="BF18" s="198">
        <v>305</v>
      </c>
      <c r="BG18" s="198">
        <v>292</v>
      </c>
      <c r="BH18" s="192">
        <f t="shared" si="26"/>
        <v>95.73770491803279</v>
      </c>
      <c r="BI18" s="190">
        <f t="shared" si="27"/>
        <v>-13</v>
      </c>
      <c r="BJ18" s="203">
        <v>1766.3333333333333</v>
      </c>
      <c r="BK18" s="198">
        <v>2160.5820105820108</v>
      </c>
      <c r="BL18" s="190">
        <f t="shared" si="28"/>
        <v>394.2486772486775</v>
      </c>
      <c r="BM18" s="198">
        <v>28</v>
      </c>
      <c r="BN18" s="198">
        <v>21</v>
      </c>
      <c r="BO18" s="192">
        <f t="shared" si="29"/>
        <v>75</v>
      </c>
      <c r="BP18" s="190">
        <f t="shared" si="30"/>
        <v>-7</v>
      </c>
      <c r="BQ18" s="198">
        <v>11</v>
      </c>
      <c r="BR18" s="34"/>
      <c r="BS18" s="34"/>
      <c r="BT18" s="34"/>
      <c r="BU18" s="34"/>
      <c r="BV18" s="6"/>
      <c r="BW18" s="6"/>
    </row>
    <row r="19" spans="1:75" s="12" customFormat="1" ht="21.75" customHeight="1">
      <c r="A19" s="183" t="s">
        <v>86</v>
      </c>
      <c r="B19" s="198">
        <v>1080</v>
      </c>
      <c r="C19" s="199">
        <v>730</v>
      </c>
      <c r="D19" s="191">
        <f t="shared" si="0"/>
        <v>67.5925925925926</v>
      </c>
      <c r="E19" s="190">
        <f t="shared" si="1"/>
        <v>-350</v>
      </c>
      <c r="F19" s="198">
        <v>543</v>
      </c>
      <c r="G19" s="198">
        <v>372</v>
      </c>
      <c r="H19" s="191">
        <f t="shared" si="2"/>
        <v>68.50828729281768</v>
      </c>
      <c r="I19" s="190">
        <f t="shared" si="3"/>
        <v>-171</v>
      </c>
      <c r="J19" s="198">
        <v>522</v>
      </c>
      <c r="K19" s="198">
        <v>491</v>
      </c>
      <c r="L19" s="191">
        <f t="shared" si="4"/>
        <v>94.06130268199234</v>
      </c>
      <c r="M19" s="190">
        <f t="shared" si="5"/>
        <v>-31</v>
      </c>
      <c r="N19" s="200">
        <v>204</v>
      </c>
      <c r="O19" s="198">
        <v>285</v>
      </c>
      <c r="P19" s="192">
        <f t="shared" si="32"/>
        <v>139.70588235294116</v>
      </c>
      <c r="Q19" s="193">
        <f t="shared" si="6"/>
        <v>81</v>
      </c>
      <c r="R19" s="198">
        <v>49</v>
      </c>
      <c r="S19" s="200">
        <v>8</v>
      </c>
      <c r="T19" s="192">
        <f t="shared" si="7"/>
        <v>16.3265306122449</v>
      </c>
      <c r="U19" s="190">
        <f t="shared" si="8"/>
        <v>-41</v>
      </c>
      <c r="V19" s="193"/>
      <c r="W19" s="193"/>
      <c r="X19" s="192" t="e">
        <f t="shared" si="9"/>
        <v>#DIV/0!</v>
      </c>
      <c r="Y19" s="193">
        <f t="shared" si="10"/>
        <v>0</v>
      </c>
      <c r="Z19" s="198">
        <v>1811</v>
      </c>
      <c r="AA19" s="198">
        <v>1745</v>
      </c>
      <c r="AB19" s="191">
        <f t="shared" si="11"/>
        <v>96.35560463832137</v>
      </c>
      <c r="AC19" s="190">
        <f t="shared" si="12"/>
        <v>-66</v>
      </c>
      <c r="AD19" s="198">
        <v>1063</v>
      </c>
      <c r="AE19" s="198">
        <v>723</v>
      </c>
      <c r="AF19" s="191">
        <f t="shared" si="13"/>
        <v>68.01505174035748</v>
      </c>
      <c r="AG19" s="190">
        <f t="shared" si="14"/>
        <v>-340</v>
      </c>
      <c r="AH19" s="198">
        <v>206</v>
      </c>
      <c r="AI19" s="199">
        <v>516</v>
      </c>
      <c r="AJ19" s="191">
        <f t="shared" si="15"/>
        <v>250.4854368932039</v>
      </c>
      <c r="AK19" s="190">
        <f t="shared" si="16"/>
        <v>310</v>
      </c>
      <c r="AL19" s="198">
        <v>77</v>
      </c>
      <c r="AM19" s="198">
        <v>76</v>
      </c>
      <c r="AN19" s="192">
        <f t="shared" si="17"/>
        <v>98.7012987012987</v>
      </c>
      <c r="AO19" s="190">
        <f t="shared" si="18"/>
        <v>-1</v>
      </c>
      <c r="AP19" s="194">
        <f t="shared" si="19"/>
        <v>-4035</v>
      </c>
      <c r="AQ19" s="188">
        <f t="shared" si="20"/>
        <v>-4181</v>
      </c>
      <c r="AR19" s="188">
        <v>4563</v>
      </c>
      <c r="AS19" s="195">
        <v>4514</v>
      </c>
      <c r="AT19" s="201">
        <v>124</v>
      </c>
      <c r="AU19" s="201">
        <v>100</v>
      </c>
      <c r="AV19" s="197">
        <f t="shared" si="31"/>
        <v>80.6</v>
      </c>
      <c r="AW19" s="196">
        <f t="shared" si="21"/>
        <v>-24</v>
      </c>
      <c r="AX19" s="202">
        <v>513</v>
      </c>
      <c r="AY19" s="198">
        <v>548</v>
      </c>
      <c r="AZ19" s="192">
        <f t="shared" si="22"/>
        <v>106.8</v>
      </c>
      <c r="BA19" s="190">
        <f t="shared" si="23"/>
        <v>35</v>
      </c>
      <c r="BB19" s="198">
        <v>552</v>
      </c>
      <c r="BC19" s="198">
        <v>397</v>
      </c>
      <c r="BD19" s="192">
        <f t="shared" si="24"/>
        <v>71.92028985507247</v>
      </c>
      <c r="BE19" s="190">
        <f t="shared" si="25"/>
        <v>-155</v>
      </c>
      <c r="BF19" s="198">
        <v>484</v>
      </c>
      <c r="BG19" s="198">
        <v>342</v>
      </c>
      <c r="BH19" s="192">
        <f t="shared" si="26"/>
        <v>70.66115702479338</v>
      </c>
      <c r="BI19" s="190">
        <f t="shared" si="27"/>
        <v>-142</v>
      </c>
      <c r="BJ19" s="203">
        <v>1870.7165109034268</v>
      </c>
      <c r="BK19" s="198">
        <v>2048.170731707317</v>
      </c>
      <c r="BL19" s="190">
        <f t="shared" si="28"/>
        <v>177.45422080389017</v>
      </c>
      <c r="BM19" s="198">
        <v>21</v>
      </c>
      <c r="BN19" s="198">
        <v>42</v>
      </c>
      <c r="BO19" s="192">
        <f t="shared" si="29"/>
        <v>200</v>
      </c>
      <c r="BP19" s="190">
        <f t="shared" si="30"/>
        <v>21</v>
      </c>
      <c r="BQ19" s="198">
        <v>31</v>
      </c>
      <c r="BR19" s="34"/>
      <c r="BS19" s="34"/>
      <c r="BT19" s="34"/>
      <c r="BU19" s="34"/>
      <c r="BV19" s="6"/>
      <c r="BW19" s="6"/>
    </row>
    <row r="20" spans="1:75" s="35" customFormat="1" ht="21.75" customHeight="1">
      <c r="A20" s="183" t="s">
        <v>87</v>
      </c>
      <c r="B20" s="198">
        <v>725</v>
      </c>
      <c r="C20" s="199">
        <v>742</v>
      </c>
      <c r="D20" s="191">
        <f t="shared" si="0"/>
        <v>102.34482758620689</v>
      </c>
      <c r="E20" s="190">
        <f t="shared" si="1"/>
        <v>17</v>
      </c>
      <c r="F20" s="198">
        <v>374</v>
      </c>
      <c r="G20" s="198">
        <v>356</v>
      </c>
      <c r="H20" s="191">
        <f t="shared" si="2"/>
        <v>95.18716577540107</v>
      </c>
      <c r="I20" s="190">
        <f t="shared" si="3"/>
        <v>-18</v>
      </c>
      <c r="J20" s="198">
        <v>273</v>
      </c>
      <c r="K20" s="198">
        <v>284</v>
      </c>
      <c r="L20" s="191">
        <f t="shared" si="4"/>
        <v>104.02930402930404</v>
      </c>
      <c r="M20" s="190">
        <f t="shared" si="5"/>
        <v>11</v>
      </c>
      <c r="N20" s="200">
        <v>105</v>
      </c>
      <c r="O20" s="198">
        <v>117</v>
      </c>
      <c r="P20" s="192">
        <f t="shared" si="32"/>
        <v>111.42857142857143</v>
      </c>
      <c r="Q20" s="193">
        <f t="shared" si="6"/>
        <v>12</v>
      </c>
      <c r="R20" s="198">
        <v>57</v>
      </c>
      <c r="S20" s="200">
        <v>31</v>
      </c>
      <c r="T20" s="192">
        <f t="shared" si="7"/>
        <v>54.385964912280706</v>
      </c>
      <c r="U20" s="190">
        <f t="shared" si="8"/>
        <v>-26</v>
      </c>
      <c r="V20" s="193"/>
      <c r="W20" s="193"/>
      <c r="X20" s="192" t="e">
        <f t="shared" si="9"/>
        <v>#DIV/0!</v>
      </c>
      <c r="Y20" s="193" t="s">
        <v>10</v>
      </c>
      <c r="Z20" s="198">
        <v>1901</v>
      </c>
      <c r="AA20" s="198">
        <v>1890</v>
      </c>
      <c r="AB20" s="191">
        <f t="shared" si="11"/>
        <v>99.42135718043134</v>
      </c>
      <c r="AC20" s="190">
        <f t="shared" si="12"/>
        <v>-11</v>
      </c>
      <c r="AD20" s="198">
        <v>692</v>
      </c>
      <c r="AE20" s="198">
        <v>724</v>
      </c>
      <c r="AF20" s="191">
        <f t="shared" si="13"/>
        <v>104.62427745664739</v>
      </c>
      <c r="AG20" s="190">
        <f t="shared" si="14"/>
        <v>32</v>
      </c>
      <c r="AH20" s="198">
        <v>810</v>
      </c>
      <c r="AI20" s="199">
        <v>892</v>
      </c>
      <c r="AJ20" s="191">
        <f t="shared" si="15"/>
        <v>110.12345679012346</v>
      </c>
      <c r="AK20" s="190">
        <f t="shared" si="16"/>
        <v>82</v>
      </c>
      <c r="AL20" s="198">
        <v>112</v>
      </c>
      <c r="AM20" s="198">
        <v>72</v>
      </c>
      <c r="AN20" s="192">
        <f t="shared" si="17"/>
        <v>64.28571428571429</v>
      </c>
      <c r="AO20" s="190">
        <f t="shared" si="18"/>
        <v>-40</v>
      </c>
      <c r="AP20" s="194">
        <f t="shared" si="19"/>
        <v>-2085</v>
      </c>
      <c r="AQ20" s="188">
        <f t="shared" si="20"/>
        <v>-2478</v>
      </c>
      <c r="AR20" s="188">
        <v>2397</v>
      </c>
      <c r="AS20" s="195">
        <v>2796</v>
      </c>
      <c r="AT20" s="201">
        <v>72</v>
      </c>
      <c r="AU20" s="201">
        <v>78</v>
      </c>
      <c r="AV20" s="197">
        <f t="shared" si="31"/>
        <v>108.3</v>
      </c>
      <c r="AW20" s="196">
        <f t="shared" si="21"/>
        <v>6</v>
      </c>
      <c r="AX20" s="202">
        <v>265</v>
      </c>
      <c r="AY20" s="198">
        <v>317</v>
      </c>
      <c r="AZ20" s="192">
        <f t="shared" si="22"/>
        <v>119.6</v>
      </c>
      <c r="BA20" s="190">
        <f t="shared" si="23"/>
        <v>52</v>
      </c>
      <c r="BB20" s="198">
        <v>413</v>
      </c>
      <c r="BC20" s="198">
        <v>424</v>
      </c>
      <c r="BD20" s="192">
        <f t="shared" si="24"/>
        <v>102.6634382566586</v>
      </c>
      <c r="BE20" s="190">
        <f t="shared" si="25"/>
        <v>11</v>
      </c>
      <c r="BF20" s="198">
        <v>316</v>
      </c>
      <c r="BG20" s="198">
        <v>312</v>
      </c>
      <c r="BH20" s="192">
        <f t="shared" si="26"/>
        <v>98.73417721518987</v>
      </c>
      <c r="BI20" s="190">
        <f t="shared" si="27"/>
        <v>-4</v>
      </c>
      <c r="BJ20" s="203">
        <v>1817.3758865248226</v>
      </c>
      <c r="BK20" s="198">
        <v>2161.4864864864867</v>
      </c>
      <c r="BL20" s="190">
        <f t="shared" si="28"/>
        <v>344.1105999616641</v>
      </c>
      <c r="BM20" s="198">
        <v>9</v>
      </c>
      <c r="BN20" s="198">
        <v>22</v>
      </c>
      <c r="BO20" s="192">
        <f t="shared" si="29"/>
        <v>244.4</v>
      </c>
      <c r="BP20" s="190">
        <f t="shared" si="30"/>
        <v>13</v>
      </c>
      <c r="BQ20" s="198">
        <v>26</v>
      </c>
      <c r="BR20" s="34"/>
      <c r="BS20" s="34"/>
      <c r="BT20" s="34"/>
      <c r="BU20" s="34"/>
      <c r="BV20" s="6"/>
      <c r="BW20" s="6"/>
    </row>
    <row r="21" spans="1:75" s="12" customFormat="1" ht="21.75" customHeight="1">
      <c r="A21" s="183" t="s">
        <v>112</v>
      </c>
      <c r="B21" s="198">
        <v>1261</v>
      </c>
      <c r="C21" s="199">
        <v>1101</v>
      </c>
      <c r="D21" s="191">
        <f t="shared" si="0"/>
        <v>87.3116574147502</v>
      </c>
      <c r="E21" s="190">
        <f t="shared" si="1"/>
        <v>-160</v>
      </c>
      <c r="F21" s="198">
        <v>493</v>
      </c>
      <c r="G21" s="198">
        <v>396</v>
      </c>
      <c r="H21" s="191">
        <f t="shared" si="2"/>
        <v>80.32454361054768</v>
      </c>
      <c r="I21" s="190">
        <f t="shared" si="3"/>
        <v>-97</v>
      </c>
      <c r="J21" s="198">
        <v>739</v>
      </c>
      <c r="K21" s="198">
        <v>696</v>
      </c>
      <c r="L21" s="191">
        <f t="shared" si="4"/>
        <v>94.18132611637347</v>
      </c>
      <c r="M21" s="190">
        <f t="shared" si="5"/>
        <v>-43</v>
      </c>
      <c r="N21" s="200">
        <v>198</v>
      </c>
      <c r="O21" s="198">
        <v>280</v>
      </c>
      <c r="P21" s="192">
        <f t="shared" si="32"/>
        <v>141.41414141414143</v>
      </c>
      <c r="Q21" s="193">
        <f t="shared" si="6"/>
        <v>82</v>
      </c>
      <c r="R21" s="198">
        <v>133</v>
      </c>
      <c r="S21" s="200">
        <v>10</v>
      </c>
      <c r="T21" s="192">
        <f t="shared" si="7"/>
        <v>7.518796992481203</v>
      </c>
      <c r="U21" s="190">
        <f t="shared" si="8"/>
        <v>-123</v>
      </c>
      <c r="V21" s="193"/>
      <c r="W21" s="193"/>
      <c r="X21" s="192" t="e">
        <f t="shared" si="9"/>
        <v>#DIV/0!</v>
      </c>
      <c r="Y21" s="193">
        <f aca="true" t="shared" si="33" ref="Y21:Y30">W21-V21</f>
        <v>0</v>
      </c>
      <c r="Z21" s="198">
        <v>2861</v>
      </c>
      <c r="AA21" s="198">
        <v>2641</v>
      </c>
      <c r="AB21" s="191">
        <f t="shared" si="11"/>
        <v>92.31038098566935</v>
      </c>
      <c r="AC21" s="190">
        <f t="shared" si="12"/>
        <v>-220</v>
      </c>
      <c r="AD21" s="198">
        <v>1204</v>
      </c>
      <c r="AE21" s="198">
        <v>1077</v>
      </c>
      <c r="AF21" s="191">
        <f t="shared" si="13"/>
        <v>89.45182724252491</v>
      </c>
      <c r="AG21" s="190">
        <f t="shared" si="14"/>
        <v>-127</v>
      </c>
      <c r="AH21" s="198">
        <v>1244</v>
      </c>
      <c r="AI21" s="199">
        <v>1073</v>
      </c>
      <c r="AJ21" s="191">
        <f t="shared" si="15"/>
        <v>86.2540192926045</v>
      </c>
      <c r="AK21" s="190">
        <f t="shared" si="16"/>
        <v>-171</v>
      </c>
      <c r="AL21" s="198">
        <v>156</v>
      </c>
      <c r="AM21" s="198">
        <v>155</v>
      </c>
      <c r="AN21" s="192">
        <f t="shared" si="17"/>
        <v>99.35897435897436</v>
      </c>
      <c r="AO21" s="190">
        <f t="shared" si="18"/>
        <v>-1</v>
      </c>
      <c r="AP21" s="194">
        <f t="shared" si="19"/>
        <v>-4615</v>
      </c>
      <c r="AQ21" s="188">
        <f t="shared" si="20"/>
        <v>-4139</v>
      </c>
      <c r="AR21" s="188">
        <v>5375</v>
      </c>
      <c r="AS21" s="195">
        <v>4751</v>
      </c>
      <c r="AT21" s="201">
        <v>134</v>
      </c>
      <c r="AU21" s="201">
        <v>124</v>
      </c>
      <c r="AV21" s="197">
        <f t="shared" si="31"/>
        <v>92.5</v>
      </c>
      <c r="AW21" s="196">
        <f t="shared" si="21"/>
        <v>-10</v>
      </c>
      <c r="AX21" s="202">
        <v>742</v>
      </c>
      <c r="AY21" s="198">
        <v>725</v>
      </c>
      <c r="AZ21" s="192">
        <f t="shared" si="22"/>
        <v>97.7</v>
      </c>
      <c r="BA21" s="190">
        <f t="shared" si="23"/>
        <v>-17</v>
      </c>
      <c r="BB21" s="198">
        <v>501</v>
      </c>
      <c r="BC21" s="198">
        <v>489</v>
      </c>
      <c r="BD21" s="192">
        <f t="shared" si="24"/>
        <v>97.60479041916167</v>
      </c>
      <c r="BE21" s="190">
        <f t="shared" si="25"/>
        <v>-12</v>
      </c>
      <c r="BF21" s="198">
        <v>397</v>
      </c>
      <c r="BG21" s="198">
        <v>405</v>
      </c>
      <c r="BH21" s="192">
        <f t="shared" si="26"/>
        <v>102.01511335012594</v>
      </c>
      <c r="BI21" s="190">
        <f t="shared" si="27"/>
        <v>8</v>
      </c>
      <c r="BJ21" s="203">
        <v>2435.201793721973</v>
      </c>
      <c r="BK21" s="198">
        <v>2763.080684596577</v>
      </c>
      <c r="BL21" s="190">
        <f t="shared" si="28"/>
        <v>327.87889087460417</v>
      </c>
      <c r="BM21" s="198">
        <v>40</v>
      </c>
      <c r="BN21" s="198">
        <v>38</v>
      </c>
      <c r="BO21" s="192">
        <f t="shared" si="29"/>
        <v>95</v>
      </c>
      <c r="BP21" s="190">
        <f t="shared" si="30"/>
        <v>-2</v>
      </c>
      <c r="BQ21" s="198">
        <v>45</v>
      </c>
      <c r="BR21" s="34"/>
      <c r="BS21" s="34"/>
      <c r="BT21" s="34"/>
      <c r="BU21" s="34"/>
      <c r="BV21" s="6"/>
      <c r="BW21" s="6"/>
    </row>
    <row r="22" spans="1:75" s="12" customFormat="1" ht="21.75" customHeight="1">
      <c r="A22" s="183" t="s">
        <v>113</v>
      </c>
      <c r="B22" s="198">
        <v>515</v>
      </c>
      <c r="C22" s="199">
        <v>421</v>
      </c>
      <c r="D22" s="191">
        <f t="shared" si="0"/>
        <v>81.74757281553397</v>
      </c>
      <c r="E22" s="190">
        <f t="shared" si="1"/>
        <v>-94</v>
      </c>
      <c r="F22" s="198">
        <v>236</v>
      </c>
      <c r="G22" s="198">
        <v>206</v>
      </c>
      <c r="H22" s="191">
        <f t="shared" si="2"/>
        <v>87.28813559322035</v>
      </c>
      <c r="I22" s="190">
        <f t="shared" si="3"/>
        <v>-30</v>
      </c>
      <c r="J22" s="198">
        <v>294</v>
      </c>
      <c r="K22" s="198">
        <v>269</v>
      </c>
      <c r="L22" s="191">
        <f t="shared" si="4"/>
        <v>91.49659863945578</v>
      </c>
      <c r="M22" s="190">
        <f t="shared" si="5"/>
        <v>-25</v>
      </c>
      <c r="N22" s="200">
        <v>109</v>
      </c>
      <c r="O22" s="198">
        <v>127</v>
      </c>
      <c r="P22" s="192">
        <f t="shared" si="32"/>
        <v>116.51376146788989</v>
      </c>
      <c r="Q22" s="193">
        <f t="shared" si="6"/>
        <v>18</v>
      </c>
      <c r="R22" s="198">
        <v>79</v>
      </c>
      <c r="S22" s="200">
        <v>25</v>
      </c>
      <c r="T22" s="192">
        <f t="shared" si="7"/>
        <v>31.645569620253166</v>
      </c>
      <c r="U22" s="190">
        <f t="shared" si="8"/>
        <v>-54</v>
      </c>
      <c r="V22" s="193"/>
      <c r="W22" s="193"/>
      <c r="X22" s="192" t="e">
        <f t="shared" si="9"/>
        <v>#DIV/0!</v>
      </c>
      <c r="Y22" s="193">
        <f t="shared" si="33"/>
        <v>0</v>
      </c>
      <c r="Z22" s="198">
        <v>1218</v>
      </c>
      <c r="AA22" s="198">
        <v>815</v>
      </c>
      <c r="AB22" s="191">
        <f t="shared" si="11"/>
        <v>66.91297208538587</v>
      </c>
      <c r="AC22" s="190">
        <f t="shared" si="12"/>
        <v>-403</v>
      </c>
      <c r="AD22" s="198">
        <v>509</v>
      </c>
      <c r="AE22" s="198">
        <v>418</v>
      </c>
      <c r="AF22" s="191">
        <f t="shared" si="13"/>
        <v>82.12180746561886</v>
      </c>
      <c r="AG22" s="190">
        <f t="shared" si="14"/>
        <v>-91</v>
      </c>
      <c r="AH22" s="198">
        <v>398</v>
      </c>
      <c r="AI22" s="199">
        <v>124</v>
      </c>
      <c r="AJ22" s="191">
        <f t="shared" si="15"/>
        <v>31.155778894472363</v>
      </c>
      <c r="AK22" s="190">
        <f t="shared" si="16"/>
        <v>-274</v>
      </c>
      <c r="AL22" s="198">
        <v>231</v>
      </c>
      <c r="AM22" s="198">
        <v>176</v>
      </c>
      <c r="AN22" s="192">
        <f t="shared" si="17"/>
        <v>76.19047619047619</v>
      </c>
      <c r="AO22" s="190">
        <f t="shared" si="18"/>
        <v>-55</v>
      </c>
      <c r="AP22" s="194">
        <f t="shared" si="19"/>
        <v>-3489</v>
      </c>
      <c r="AQ22" s="188">
        <f t="shared" si="20"/>
        <v>-3357</v>
      </c>
      <c r="AR22" s="188">
        <v>3773</v>
      </c>
      <c r="AS22" s="195">
        <v>3588</v>
      </c>
      <c r="AT22" s="201">
        <v>89</v>
      </c>
      <c r="AU22" s="201">
        <v>82</v>
      </c>
      <c r="AV22" s="197">
        <f t="shared" si="31"/>
        <v>92.1</v>
      </c>
      <c r="AW22" s="196">
        <f t="shared" si="21"/>
        <v>-7</v>
      </c>
      <c r="AX22" s="202">
        <v>283</v>
      </c>
      <c r="AY22" s="198">
        <v>282</v>
      </c>
      <c r="AZ22" s="192">
        <f t="shared" si="22"/>
        <v>99.6</v>
      </c>
      <c r="BA22" s="190">
        <f t="shared" si="23"/>
        <v>-1</v>
      </c>
      <c r="BB22" s="198">
        <v>231</v>
      </c>
      <c r="BC22" s="198">
        <v>190</v>
      </c>
      <c r="BD22" s="192">
        <f t="shared" si="24"/>
        <v>82.25108225108225</v>
      </c>
      <c r="BE22" s="190">
        <f t="shared" si="25"/>
        <v>-41</v>
      </c>
      <c r="BF22" s="198">
        <v>167</v>
      </c>
      <c r="BG22" s="198">
        <v>148</v>
      </c>
      <c r="BH22" s="192">
        <f t="shared" si="26"/>
        <v>88.62275449101796</v>
      </c>
      <c r="BI22" s="190">
        <f t="shared" si="27"/>
        <v>-19</v>
      </c>
      <c r="BJ22" s="203">
        <v>1549.4318181818182</v>
      </c>
      <c r="BK22" s="198">
        <v>2240.5797101449275</v>
      </c>
      <c r="BL22" s="190">
        <f t="shared" si="28"/>
        <v>691.1478919631093</v>
      </c>
      <c r="BM22" s="198">
        <v>6</v>
      </c>
      <c r="BN22" s="198">
        <v>6</v>
      </c>
      <c r="BO22" s="192">
        <f t="shared" si="29"/>
        <v>100</v>
      </c>
      <c r="BP22" s="190">
        <f t="shared" si="30"/>
        <v>0</v>
      </c>
      <c r="BQ22" s="198">
        <v>1</v>
      </c>
      <c r="BR22" s="34"/>
      <c r="BS22" s="34"/>
      <c r="BT22" s="34"/>
      <c r="BU22" s="34"/>
      <c r="BV22" s="6"/>
      <c r="BW22" s="6"/>
    </row>
    <row r="23" spans="1:75" s="12" customFormat="1" ht="21.75" customHeight="1">
      <c r="A23" s="183" t="s">
        <v>90</v>
      </c>
      <c r="B23" s="198">
        <v>701</v>
      </c>
      <c r="C23" s="199">
        <v>673</v>
      </c>
      <c r="D23" s="191">
        <f t="shared" si="0"/>
        <v>96.00570613409415</v>
      </c>
      <c r="E23" s="190">
        <f t="shared" si="1"/>
        <v>-28</v>
      </c>
      <c r="F23" s="198">
        <v>376</v>
      </c>
      <c r="G23" s="198">
        <v>321</v>
      </c>
      <c r="H23" s="191">
        <f t="shared" si="2"/>
        <v>85.37234042553192</v>
      </c>
      <c r="I23" s="190">
        <f t="shared" si="3"/>
        <v>-55</v>
      </c>
      <c r="J23" s="198">
        <v>304</v>
      </c>
      <c r="K23" s="198">
        <v>240</v>
      </c>
      <c r="L23" s="191">
        <f t="shared" si="4"/>
        <v>78.94736842105263</v>
      </c>
      <c r="M23" s="190">
        <f t="shared" si="5"/>
        <v>-64</v>
      </c>
      <c r="N23" s="200">
        <v>90</v>
      </c>
      <c r="O23" s="198">
        <v>80</v>
      </c>
      <c r="P23" s="192">
        <f t="shared" si="32"/>
        <v>88.88888888888889</v>
      </c>
      <c r="Q23" s="193">
        <f t="shared" si="6"/>
        <v>-10</v>
      </c>
      <c r="R23" s="198">
        <v>77</v>
      </c>
      <c r="S23" s="200">
        <v>27</v>
      </c>
      <c r="T23" s="192">
        <f t="shared" si="7"/>
        <v>35.064935064935064</v>
      </c>
      <c r="U23" s="190">
        <f t="shared" si="8"/>
        <v>-50</v>
      </c>
      <c r="V23" s="193"/>
      <c r="W23" s="193"/>
      <c r="X23" s="192" t="e">
        <f t="shared" si="9"/>
        <v>#DIV/0!</v>
      </c>
      <c r="Y23" s="193">
        <f t="shared" si="33"/>
        <v>0</v>
      </c>
      <c r="Z23" s="198">
        <v>1394</v>
      </c>
      <c r="AA23" s="198">
        <v>1116</v>
      </c>
      <c r="AB23" s="191">
        <f t="shared" si="11"/>
        <v>80.0573888091822</v>
      </c>
      <c r="AC23" s="190">
        <f t="shared" si="12"/>
        <v>-278</v>
      </c>
      <c r="AD23" s="198">
        <v>680</v>
      </c>
      <c r="AE23" s="198">
        <v>619</v>
      </c>
      <c r="AF23" s="191">
        <f t="shared" si="13"/>
        <v>91.02941176470588</v>
      </c>
      <c r="AG23" s="190">
        <f t="shared" si="14"/>
        <v>-61</v>
      </c>
      <c r="AH23" s="198">
        <v>443</v>
      </c>
      <c r="AI23" s="199">
        <v>321</v>
      </c>
      <c r="AJ23" s="191">
        <f t="shared" si="15"/>
        <v>72.46049661399549</v>
      </c>
      <c r="AK23" s="190">
        <f t="shared" si="16"/>
        <v>-122</v>
      </c>
      <c r="AL23" s="198">
        <v>150</v>
      </c>
      <c r="AM23" s="198">
        <v>151</v>
      </c>
      <c r="AN23" s="192">
        <f t="shared" si="17"/>
        <v>100.66666666666666</v>
      </c>
      <c r="AO23" s="190">
        <f t="shared" si="18"/>
        <v>1</v>
      </c>
      <c r="AP23" s="194">
        <f t="shared" si="19"/>
        <v>-4917</v>
      </c>
      <c r="AQ23" s="188">
        <f t="shared" si="20"/>
        <v>-4422</v>
      </c>
      <c r="AR23" s="188">
        <v>5273</v>
      </c>
      <c r="AS23" s="195">
        <v>4674</v>
      </c>
      <c r="AT23" s="201">
        <v>78</v>
      </c>
      <c r="AU23" s="201">
        <v>58</v>
      </c>
      <c r="AV23" s="197">
        <f t="shared" si="31"/>
        <v>74.4</v>
      </c>
      <c r="AW23" s="196">
        <f t="shared" si="21"/>
        <v>-20</v>
      </c>
      <c r="AX23" s="202">
        <v>281</v>
      </c>
      <c r="AY23" s="198">
        <v>236</v>
      </c>
      <c r="AZ23" s="192">
        <f t="shared" si="22"/>
        <v>84</v>
      </c>
      <c r="BA23" s="190">
        <f t="shared" si="23"/>
        <v>-45</v>
      </c>
      <c r="BB23" s="198">
        <v>345</v>
      </c>
      <c r="BC23" s="198">
        <v>421</v>
      </c>
      <c r="BD23" s="192">
        <f t="shared" si="24"/>
        <v>122.02898550724638</v>
      </c>
      <c r="BE23" s="190">
        <f t="shared" si="25"/>
        <v>76</v>
      </c>
      <c r="BF23" s="198">
        <v>283</v>
      </c>
      <c r="BG23" s="198">
        <v>322</v>
      </c>
      <c r="BH23" s="192">
        <f t="shared" si="26"/>
        <v>113.7809187279152</v>
      </c>
      <c r="BI23" s="190">
        <f t="shared" si="27"/>
        <v>39</v>
      </c>
      <c r="BJ23" s="203">
        <v>1520.1986754966888</v>
      </c>
      <c r="BK23" s="198">
        <v>1721.2962962962963</v>
      </c>
      <c r="BL23" s="190">
        <f t="shared" si="28"/>
        <v>201.0976207996075</v>
      </c>
      <c r="BM23" s="198">
        <v>17</v>
      </c>
      <c r="BN23" s="198">
        <v>9</v>
      </c>
      <c r="BO23" s="192">
        <f t="shared" si="29"/>
        <v>52.9</v>
      </c>
      <c r="BP23" s="190">
        <f t="shared" si="30"/>
        <v>-8</v>
      </c>
      <c r="BQ23" s="198">
        <v>8</v>
      </c>
      <c r="BR23" s="34"/>
      <c r="BS23" s="34"/>
      <c r="BT23" s="34"/>
      <c r="BU23" s="34"/>
      <c r="BV23" s="6"/>
      <c r="BW23" s="6"/>
    </row>
    <row r="24" spans="1:75" s="12" customFormat="1" ht="21.75" customHeight="1">
      <c r="A24" s="183" t="s">
        <v>91</v>
      </c>
      <c r="B24" s="198">
        <v>856</v>
      </c>
      <c r="C24" s="199">
        <v>712</v>
      </c>
      <c r="D24" s="191">
        <f t="shared" si="0"/>
        <v>83.17757009345794</v>
      </c>
      <c r="E24" s="190">
        <f t="shared" si="1"/>
        <v>-144</v>
      </c>
      <c r="F24" s="198">
        <v>394</v>
      </c>
      <c r="G24" s="198">
        <v>285</v>
      </c>
      <c r="H24" s="191">
        <f t="shared" si="2"/>
        <v>72.33502538071066</v>
      </c>
      <c r="I24" s="190">
        <f t="shared" si="3"/>
        <v>-109</v>
      </c>
      <c r="J24" s="198">
        <v>323</v>
      </c>
      <c r="K24" s="198">
        <v>256</v>
      </c>
      <c r="L24" s="191">
        <f t="shared" si="4"/>
        <v>79.25696594427245</v>
      </c>
      <c r="M24" s="190">
        <f t="shared" si="5"/>
        <v>-67</v>
      </c>
      <c r="N24" s="200">
        <v>93</v>
      </c>
      <c r="O24" s="198">
        <v>117</v>
      </c>
      <c r="P24" s="192">
        <f t="shared" si="32"/>
        <v>125.80645161290323</v>
      </c>
      <c r="Q24" s="193">
        <f t="shared" si="6"/>
        <v>24</v>
      </c>
      <c r="R24" s="198">
        <v>70</v>
      </c>
      <c r="S24" s="200">
        <v>9</v>
      </c>
      <c r="T24" s="192">
        <f t="shared" si="7"/>
        <v>12.857142857142856</v>
      </c>
      <c r="U24" s="190">
        <f t="shared" si="8"/>
        <v>-61</v>
      </c>
      <c r="V24" s="193"/>
      <c r="W24" s="193"/>
      <c r="X24" s="192" t="e">
        <f t="shared" si="9"/>
        <v>#DIV/0!</v>
      </c>
      <c r="Y24" s="193">
        <f t="shared" si="33"/>
        <v>0</v>
      </c>
      <c r="Z24" s="198">
        <v>1387</v>
      </c>
      <c r="AA24" s="198">
        <v>1339</v>
      </c>
      <c r="AB24" s="191">
        <f t="shared" si="11"/>
        <v>96.53929343907714</v>
      </c>
      <c r="AC24" s="190">
        <f t="shared" si="12"/>
        <v>-48</v>
      </c>
      <c r="AD24" s="198">
        <v>848</v>
      </c>
      <c r="AE24" s="198">
        <v>697</v>
      </c>
      <c r="AF24" s="191">
        <f t="shared" si="13"/>
        <v>82.19339622641509</v>
      </c>
      <c r="AG24" s="190">
        <f t="shared" si="14"/>
        <v>-151</v>
      </c>
      <c r="AH24" s="198">
        <v>309</v>
      </c>
      <c r="AI24" s="199">
        <v>421</v>
      </c>
      <c r="AJ24" s="191">
        <f t="shared" si="15"/>
        <v>136.24595469255664</v>
      </c>
      <c r="AK24" s="190">
        <f t="shared" si="16"/>
        <v>112</v>
      </c>
      <c r="AL24" s="198">
        <v>107</v>
      </c>
      <c r="AM24" s="198">
        <v>108</v>
      </c>
      <c r="AN24" s="192">
        <f t="shared" si="17"/>
        <v>100.93457943925233</v>
      </c>
      <c r="AO24" s="190">
        <f t="shared" si="18"/>
        <v>1</v>
      </c>
      <c r="AP24" s="194">
        <f t="shared" si="19"/>
        <v>-5638</v>
      </c>
      <c r="AQ24" s="188">
        <f t="shared" si="20"/>
        <v>-6460</v>
      </c>
      <c r="AR24" s="188">
        <v>6003</v>
      </c>
      <c r="AS24" s="195">
        <v>6736</v>
      </c>
      <c r="AT24" s="201">
        <v>82</v>
      </c>
      <c r="AU24" s="201">
        <v>65</v>
      </c>
      <c r="AV24" s="197">
        <f t="shared" si="31"/>
        <v>79.3</v>
      </c>
      <c r="AW24" s="196">
        <f t="shared" si="21"/>
        <v>-17</v>
      </c>
      <c r="AX24" s="202">
        <v>293</v>
      </c>
      <c r="AY24" s="198">
        <v>272</v>
      </c>
      <c r="AZ24" s="192">
        <f t="shared" si="22"/>
        <v>92.8</v>
      </c>
      <c r="BA24" s="190">
        <f t="shared" si="23"/>
        <v>-21</v>
      </c>
      <c r="BB24" s="198">
        <v>491</v>
      </c>
      <c r="BC24" s="198">
        <v>436</v>
      </c>
      <c r="BD24" s="192">
        <f t="shared" si="24"/>
        <v>88.79837067209776</v>
      </c>
      <c r="BE24" s="190">
        <f t="shared" si="25"/>
        <v>-55</v>
      </c>
      <c r="BF24" s="198">
        <v>370</v>
      </c>
      <c r="BG24" s="198">
        <v>305</v>
      </c>
      <c r="BH24" s="192">
        <f t="shared" si="26"/>
        <v>82.43243243243244</v>
      </c>
      <c r="BI24" s="190">
        <f t="shared" si="27"/>
        <v>-65</v>
      </c>
      <c r="BJ24" s="203">
        <v>1532.9376854599407</v>
      </c>
      <c r="BK24" s="198">
        <v>1703.1446540880504</v>
      </c>
      <c r="BL24" s="190">
        <f t="shared" si="28"/>
        <v>170.20696862810973</v>
      </c>
      <c r="BM24" s="198">
        <v>20</v>
      </c>
      <c r="BN24" s="198">
        <v>42</v>
      </c>
      <c r="BO24" s="192">
        <f t="shared" si="29"/>
        <v>210</v>
      </c>
      <c r="BP24" s="190">
        <f t="shared" si="30"/>
        <v>22</v>
      </c>
      <c r="BQ24" s="198">
        <v>13</v>
      </c>
      <c r="BR24" s="34"/>
      <c r="BS24" s="34"/>
      <c r="BT24" s="34"/>
      <c r="BU24" s="34"/>
      <c r="BV24" s="6"/>
      <c r="BW24" s="6"/>
    </row>
    <row r="25" spans="1:75" s="12" customFormat="1" ht="21.75" customHeight="1">
      <c r="A25" s="183" t="s">
        <v>114</v>
      </c>
      <c r="B25" s="198">
        <v>755</v>
      </c>
      <c r="C25" s="199">
        <v>669</v>
      </c>
      <c r="D25" s="191">
        <f t="shared" si="0"/>
        <v>88.60927152317882</v>
      </c>
      <c r="E25" s="190">
        <f t="shared" si="1"/>
        <v>-86</v>
      </c>
      <c r="F25" s="198">
        <v>377</v>
      </c>
      <c r="G25" s="198">
        <v>309</v>
      </c>
      <c r="H25" s="191">
        <f t="shared" si="2"/>
        <v>81.9628647214854</v>
      </c>
      <c r="I25" s="190">
        <f t="shared" si="3"/>
        <v>-68</v>
      </c>
      <c r="J25" s="198">
        <v>167</v>
      </c>
      <c r="K25" s="198">
        <v>173</v>
      </c>
      <c r="L25" s="191">
        <f t="shared" si="4"/>
        <v>103.59281437125749</v>
      </c>
      <c r="M25" s="190">
        <f t="shared" si="5"/>
        <v>6</v>
      </c>
      <c r="N25" s="200">
        <v>48</v>
      </c>
      <c r="O25" s="198">
        <v>61</v>
      </c>
      <c r="P25" s="192">
        <f t="shared" si="32"/>
        <v>127.08333333333333</v>
      </c>
      <c r="Q25" s="193">
        <f t="shared" si="6"/>
        <v>13</v>
      </c>
      <c r="R25" s="198">
        <v>59</v>
      </c>
      <c r="S25" s="200">
        <v>12</v>
      </c>
      <c r="T25" s="192">
        <f t="shared" si="7"/>
        <v>20.33898305084746</v>
      </c>
      <c r="U25" s="190">
        <f t="shared" si="8"/>
        <v>-47</v>
      </c>
      <c r="V25" s="193"/>
      <c r="W25" s="193"/>
      <c r="X25" s="192" t="e">
        <f t="shared" si="9"/>
        <v>#DIV/0!</v>
      </c>
      <c r="Y25" s="193">
        <f t="shared" si="33"/>
        <v>0</v>
      </c>
      <c r="Z25" s="198">
        <v>1108</v>
      </c>
      <c r="AA25" s="198">
        <v>1050</v>
      </c>
      <c r="AB25" s="191">
        <f t="shared" si="11"/>
        <v>94.7653429602888</v>
      </c>
      <c r="AC25" s="190">
        <f t="shared" si="12"/>
        <v>-58</v>
      </c>
      <c r="AD25" s="198">
        <v>722</v>
      </c>
      <c r="AE25" s="198">
        <v>644</v>
      </c>
      <c r="AF25" s="191">
        <f t="shared" si="13"/>
        <v>89.19667590027701</v>
      </c>
      <c r="AG25" s="190">
        <f t="shared" si="14"/>
        <v>-78</v>
      </c>
      <c r="AH25" s="198">
        <v>251</v>
      </c>
      <c r="AI25" s="199">
        <v>307</v>
      </c>
      <c r="AJ25" s="191">
        <f t="shared" si="15"/>
        <v>122.31075697211156</v>
      </c>
      <c r="AK25" s="190">
        <f t="shared" si="16"/>
        <v>56</v>
      </c>
      <c r="AL25" s="198">
        <v>80</v>
      </c>
      <c r="AM25" s="198">
        <v>50</v>
      </c>
      <c r="AN25" s="192">
        <f t="shared" si="17"/>
        <v>62.5</v>
      </c>
      <c r="AO25" s="190">
        <f t="shared" si="18"/>
        <v>-30</v>
      </c>
      <c r="AP25" s="194">
        <f t="shared" si="19"/>
        <v>-2788</v>
      </c>
      <c r="AQ25" s="188">
        <f t="shared" si="20"/>
        <v>-2685</v>
      </c>
      <c r="AR25" s="188">
        <v>3063</v>
      </c>
      <c r="AS25" s="195">
        <v>2915</v>
      </c>
      <c r="AT25" s="201">
        <v>52</v>
      </c>
      <c r="AU25" s="201">
        <v>49</v>
      </c>
      <c r="AV25" s="197">
        <f t="shared" si="31"/>
        <v>94.2</v>
      </c>
      <c r="AW25" s="196">
        <f t="shared" si="21"/>
        <v>-3</v>
      </c>
      <c r="AX25" s="202">
        <v>167</v>
      </c>
      <c r="AY25" s="198">
        <v>169</v>
      </c>
      <c r="AZ25" s="192">
        <f t="shared" si="22"/>
        <v>101.2</v>
      </c>
      <c r="BA25" s="190">
        <f t="shared" si="23"/>
        <v>2</v>
      </c>
      <c r="BB25" s="198">
        <v>480</v>
      </c>
      <c r="BC25" s="198">
        <v>439</v>
      </c>
      <c r="BD25" s="192">
        <f t="shared" si="24"/>
        <v>91.45833333333333</v>
      </c>
      <c r="BE25" s="190">
        <f t="shared" si="25"/>
        <v>-41</v>
      </c>
      <c r="BF25" s="198">
        <v>396</v>
      </c>
      <c r="BG25" s="198">
        <v>348</v>
      </c>
      <c r="BH25" s="192">
        <f t="shared" si="26"/>
        <v>87.87878787878788</v>
      </c>
      <c r="BI25" s="190">
        <f t="shared" si="27"/>
        <v>-48</v>
      </c>
      <c r="BJ25" s="203">
        <v>1537.913486005089</v>
      </c>
      <c r="BK25" s="198">
        <v>1766.4615384615386</v>
      </c>
      <c r="BL25" s="190">
        <f t="shared" si="28"/>
        <v>228.54805245644957</v>
      </c>
      <c r="BM25" s="198">
        <v>10</v>
      </c>
      <c r="BN25" s="198">
        <v>13</v>
      </c>
      <c r="BO25" s="192">
        <f t="shared" si="29"/>
        <v>130</v>
      </c>
      <c r="BP25" s="190">
        <f t="shared" si="30"/>
        <v>3</v>
      </c>
      <c r="BQ25" s="198">
        <v>13</v>
      </c>
      <c r="BR25" s="34"/>
      <c r="BS25" s="34"/>
      <c r="BT25" s="34"/>
      <c r="BU25" s="34"/>
      <c r="BV25" s="6"/>
      <c r="BW25" s="6"/>
    </row>
    <row r="26" spans="1:75" s="12" customFormat="1" ht="21.75" customHeight="1">
      <c r="A26" s="183" t="s">
        <v>93</v>
      </c>
      <c r="B26" s="198">
        <v>721</v>
      </c>
      <c r="C26" s="199">
        <v>712</v>
      </c>
      <c r="D26" s="191">
        <f t="shared" si="0"/>
        <v>98.75173370319001</v>
      </c>
      <c r="E26" s="190">
        <f t="shared" si="1"/>
        <v>-9</v>
      </c>
      <c r="F26" s="198">
        <v>313</v>
      </c>
      <c r="G26" s="198">
        <v>368</v>
      </c>
      <c r="H26" s="191">
        <f t="shared" si="2"/>
        <v>117.57188498402556</v>
      </c>
      <c r="I26" s="190">
        <f t="shared" si="3"/>
        <v>55</v>
      </c>
      <c r="J26" s="198">
        <v>306</v>
      </c>
      <c r="K26" s="198">
        <v>302</v>
      </c>
      <c r="L26" s="191">
        <f t="shared" si="4"/>
        <v>98.69281045751634</v>
      </c>
      <c r="M26" s="190">
        <f t="shared" si="5"/>
        <v>-4</v>
      </c>
      <c r="N26" s="200">
        <v>93</v>
      </c>
      <c r="O26" s="198">
        <v>107</v>
      </c>
      <c r="P26" s="192">
        <f t="shared" si="32"/>
        <v>115.05376344086022</v>
      </c>
      <c r="Q26" s="193">
        <f t="shared" si="6"/>
        <v>14</v>
      </c>
      <c r="R26" s="198">
        <v>89</v>
      </c>
      <c r="S26" s="200">
        <v>13</v>
      </c>
      <c r="T26" s="192">
        <f t="shared" si="7"/>
        <v>14.606741573033707</v>
      </c>
      <c r="U26" s="190">
        <f t="shared" si="8"/>
        <v>-76</v>
      </c>
      <c r="V26" s="193"/>
      <c r="W26" s="193"/>
      <c r="X26" s="192" t="e">
        <f t="shared" si="9"/>
        <v>#DIV/0!</v>
      </c>
      <c r="Y26" s="193">
        <f t="shared" si="33"/>
        <v>0</v>
      </c>
      <c r="Z26" s="198">
        <v>1194</v>
      </c>
      <c r="AA26" s="198">
        <v>1408</v>
      </c>
      <c r="AB26" s="191">
        <f t="shared" si="11"/>
        <v>117.92294807370185</v>
      </c>
      <c r="AC26" s="190">
        <f t="shared" si="12"/>
        <v>214</v>
      </c>
      <c r="AD26" s="198">
        <v>696</v>
      </c>
      <c r="AE26" s="198">
        <v>689</v>
      </c>
      <c r="AF26" s="191">
        <f t="shared" si="13"/>
        <v>98.99425287356321</v>
      </c>
      <c r="AG26" s="190">
        <f t="shared" si="14"/>
        <v>-7</v>
      </c>
      <c r="AH26" s="198">
        <v>304</v>
      </c>
      <c r="AI26" s="199">
        <v>546</v>
      </c>
      <c r="AJ26" s="191">
        <f t="shared" si="15"/>
        <v>179.60526315789474</v>
      </c>
      <c r="AK26" s="190">
        <f t="shared" si="16"/>
        <v>242</v>
      </c>
      <c r="AL26" s="198">
        <v>66</v>
      </c>
      <c r="AM26" s="198">
        <v>111</v>
      </c>
      <c r="AN26" s="192">
        <f t="shared" si="17"/>
        <v>168.1818181818182</v>
      </c>
      <c r="AO26" s="190">
        <f t="shared" si="18"/>
        <v>45</v>
      </c>
      <c r="AP26" s="194">
        <f t="shared" si="19"/>
        <v>-3835</v>
      </c>
      <c r="AQ26" s="188">
        <f t="shared" si="20"/>
        <v>-4080</v>
      </c>
      <c r="AR26" s="188">
        <v>4192</v>
      </c>
      <c r="AS26" s="195">
        <v>4383</v>
      </c>
      <c r="AT26" s="201">
        <v>55</v>
      </c>
      <c r="AU26" s="201">
        <v>58</v>
      </c>
      <c r="AV26" s="197">
        <f t="shared" si="31"/>
        <v>105.5</v>
      </c>
      <c r="AW26" s="196">
        <f t="shared" si="21"/>
        <v>3</v>
      </c>
      <c r="AX26" s="202">
        <v>296</v>
      </c>
      <c r="AY26" s="198">
        <v>344</v>
      </c>
      <c r="AZ26" s="192">
        <f t="shared" si="22"/>
        <v>116.2</v>
      </c>
      <c r="BA26" s="190">
        <f t="shared" si="23"/>
        <v>48</v>
      </c>
      <c r="BB26" s="198">
        <v>364</v>
      </c>
      <c r="BC26" s="198">
        <v>409</v>
      </c>
      <c r="BD26" s="192">
        <f t="shared" si="24"/>
        <v>112.36263736263736</v>
      </c>
      <c r="BE26" s="190">
        <f t="shared" si="25"/>
        <v>45</v>
      </c>
      <c r="BF26" s="198">
        <v>282</v>
      </c>
      <c r="BG26" s="198">
        <v>329</v>
      </c>
      <c r="BH26" s="192">
        <f t="shared" si="26"/>
        <v>116.66666666666667</v>
      </c>
      <c r="BI26" s="190">
        <f t="shared" si="27"/>
        <v>47</v>
      </c>
      <c r="BJ26" s="203">
        <v>1501.03</v>
      </c>
      <c r="BK26" s="198">
        <v>2151.58</v>
      </c>
      <c r="BL26" s="190">
        <f t="shared" si="28"/>
        <v>650.55</v>
      </c>
      <c r="BM26" s="198">
        <v>23</v>
      </c>
      <c r="BN26" s="198">
        <v>25</v>
      </c>
      <c r="BO26" s="192">
        <f t="shared" si="29"/>
        <v>108.7</v>
      </c>
      <c r="BP26" s="190">
        <f t="shared" si="30"/>
        <v>2</v>
      </c>
      <c r="BQ26" s="198">
        <v>19</v>
      </c>
      <c r="BR26" s="34"/>
      <c r="BS26" s="34"/>
      <c r="BT26" s="34"/>
      <c r="BU26" s="34"/>
      <c r="BV26" s="6"/>
      <c r="BW26" s="6"/>
    </row>
    <row r="27" spans="1:75" s="12" customFormat="1" ht="27" customHeight="1">
      <c r="A27" s="181" t="s">
        <v>94</v>
      </c>
      <c r="B27" s="198">
        <v>1080</v>
      </c>
      <c r="C27" s="199">
        <v>788</v>
      </c>
      <c r="D27" s="191">
        <f t="shared" si="0"/>
        <v>72.96296296296296</v>
      </c>
      <c r="E27" s="190">
        <f t="shared" si="1"/>
        <v>-292</v>
      </c>
      <c r="F27" s="198">
        <v>493</v>
      </c>
      <c r="G27" s="198">
        <v>362</v>
      </c>
      <c r="H27" s="191">
        <f t="shared" si="2"/>
        <v>73.42799188640974</v>
      </c>
      <c r="I27" s="190">
        <f t="shared" si="3"/>
        <v>-131</v>
      </c>
      <c r="J27" s="198">
        <v>420</v>
      </c>
      <c r="K27" s="198">
        <v>366</v>
      </c>
      <c r="L27" s="191">
        <f t="shared" si="4"/>
        <v>87.14285714285714</v>
      </c>
      <c r="M27" s="190">
        <f t="shared" si="5"/>
        <v>-54</v>
      </c>
      <c r="N27" s="200">
        <v>141</v>
      </c>
      <c r="O27" s="198">
        <v>219</v>
      </c>
      <c r="P27" s="192">
        <f t="shared" si="32"/>
        <v>155.3191489361702</v>
      </c>
      <c r="Q27" s="193">
        <f t="shared" si="6"/>
        <v>78</v>
      </c>
      <c r="R27" s="198">
        <v>106</v>
      </c>
      <c r="S27" s="200">
        <v>21</v>
      </c>
      <c r="T27" s="192">
        <f t="shared" si="7"/>
        <v>19.81132075471698</v>
      </c>
      <c r="U27" s="190">
        <f t="shared" si="8"/>
        <v>-85</v>
      </c>
      <c r="V27" s="193"/>
      <c r="W27" s="193"/>
      <c r="X27" s="192" t="e">
        <f t="shared" si="9"/>
        <v>#DIV/0!</v>
      </c>
      <c r="Y27" s="193">
        <f t="shared" si="33"/>
        <v>0</v>
      </c>
      <c r="Z27" s="198">
        <v>1586</v>
      </c>
      <c r="AA27" s="198">
        <v>2040</v>
      </c>
      <c r="AB27" s="191">
        <f t="shared" si="11"/>
        <v>128.62547288776798</v>
      </c>
      <c r="AC27" s="190">
        <f t="shared" si="12"/>
        <v>454</v>
      </c>
      <c r="AD27" s="198">
        <v>962</v>
      </c>
      <c r="AE27" s="198">
        <v>747</v>
      </c>
      <c r="AF27" s="191">
        <f t="shared" si="13"/>
        <v>77.65072765072765</v>
      </c>
      <c r="AG27" s="190">
        <f t="shared" si="14"/>
        <v>-215</v>
      </c>
      <c r="AH27" s="198">
        <v>257</v>
      </c>
      <c r="AI27" s="199">
        <v>728</v>
      </c>
      <c r="AJ27" s="191"/>
      <c r="AK27" s="190">
        <f t="shared" si="16"/>
        <v>471</v>
      </c>
      <c r="AL27" s="198">
        <v>129</v>
      </c>
      <c r="AM27" s="198">
        <v>100</v>
      </c>
      <c r="AN27" s="192">
        <f t="shared" si="17"/>
        <v>77.51937984496125</v>
      </c>
      <c r="AO27" s="190">
        <f t="shared" si="18"/>
        <v>-29</v>
      </c>
      <c r="AP27" s="194">
        <f t="shared" si="19"/>
        <v>-1660</v>
      </c>
      <c r="AQ27" s="188">
        <f t="shared" si="20"/>
        <v>-1747</v>
      </c>
      <c r="AR27" s="188">
        <v>2178</v>
      </c>
      <c r="AS27" s="195">
        <v>2086</v>
      </c>
      <c r="AT27" s="201">
        <v>176</v>
      </c>
      <c r="AU27" s="201">
        <v>156</v>
      </c>
      <c r="AV27" s="197">
        <f t="shared" si="31"/>
        <v>88.6</v>
      </c>
      <c r="AW27" s="196">
        <f t="shared" si="21"/>
        <v>-20</v>
      </c>
      <c r="AX27" s="202">
        <v>556</v>
      </c>
      <c r="AY27" s="198">
        <v>518</v>
      </c>
      <c r="AZ27" s="192">
        <f t="shared" si="22"/>
        <v>93.2</v>
      </c>
      <c r="BA27" s="190">
        <f t="shared" si="23"/>
        <v>-38</v>
      </c>
      <c r="BB27" s="198">
        <v>562</v>
      </c>
      <c r="BC27" s="198">
        <v>449</v>
      </c>
      <c r="BD27" s="192">
        <f t="shared" si="24"/>
        <v>79.8932384341637</v>
      </c>
      <c r="BE27" s="190">
        <f t="shared" si="25"/>
        <v>-113</v>
      </c>
      <c r="BF27" s="198">
        <v>467</v>
      </c>
      <c r="BG27" s="198">
        <v>379</v>
      </c>
      <c r="BH27" s="192">
        <f t="shared" si="26"/>
        <v>81.15631691648822</v>
      </c>
      <c r="BI27" s="190">
        <f t="shared" si="27"/>
        <v>-88</v>
      </c>
      <c r="BJ27" s="203">
        <v>1956.032719836401</v>
      </c>
      <c r="BK27" s="198">
        <v>2717.5977653631285</v>
      </c>
      <c r="BL27" s="190">
        <f t="shared" si="28"/>
        <v>761.5650455267275</v>
      </c>
      <c r="BM27" s="198">
        <v>121</v>
      </c>
      <c r="BN27" s="198">
        <v>138</v>
      </c>
      <c r="BO27" s="192">
        <f t="shared" si="29"/>
        <v>114</v>
      </c>
      <c r="BP27" s="190">
        <f t="shared" si="30"/>
        <v>17</v>
      </c>
      <c r="BQ27" s="198">
        <v>78</v>
      </c>
      <c r="BR27" s="34"/>
      <c r="BS27" s="34"/>
      <c r="BT27" s="34"/>
      <c r="BU27" s="34"/>
      <c r="BV27" s="6"/>
      <c r="BW27" s="6"/>
    </row>
    <row r="28" spans="1:75" s="12" customFormat="1" ht="21.75" customHeight="1">
      <c r="A28" s="183" t="s">
        <v>95</v>
      </c>
      <c r="B28" s="198">
        <v>5397</v>
      </c>
      <c r="C28" s="199">
        <v>4332</v>
      </c>
      <c r="D28" s="191">
        <f t="shared" si="0"/>
        <v>80.26681489716509</v>
      </c>
      <c r="E28" s="190">
        <f t="shared" si="1"/>
        <v>-1065</v>
      </c>
      <c r="F28" s="198">
        <v>2593</v>
      </c>
      <c r="G28" s="198">
        <v>2066</v>
      </c>
      <c r="H28" s="191">
        <f t="shared" si="2"/>
        <v>79.67605090628615</v>
      </c>
      <c r="I28" s="190">
        <f t="shared" si="3"/>
        <v>-527</v>
      </c>
      <c r="J28" s="198">
        <v>2821</v>
      </c>
      <c r="K28" s="198">
        <v>2753</v>
      </c>
      <c r="L28" s="191">
        <f t="shared" si="4"/>
        <v>97.58950726692662</v>
      </c>
      <c r="M28" s="190">
        <f t="shared" si="5"/>
        <v>-68</v>
      </c>
      <c r="N28" s="200">
        <v>1727</v>
      </c>
      <c r="O28" s="198">
        <v>1966</v>
      </c>
      <c r="P28" s="192">
        <f t="shared" si="32"/>
        <v>113.8390272148234</v>
      </c>
      <c r="Q28" s="193">
        <f t="shared" si="6"/>
        <v>239</v>
      </c>
      <c r="R28" s="198">
        <v>381</v>
      </c>
      <c r="S28" s="200">
        <v>155</v>
      </c>
      <c r="T28" s="192">
        <f t="shared" si="7"/>
        <v>40.68241469816273</v>
      </c>
      <c r="U28" s="190">
        <f t="shared" si="8"/>
        <v>-226</v>
      </c>
      <c r="V28" s="193"/>
      <c r="W28" s="193"/>
      <c r="X28" s="192" t="e">
        <f t="shared" si="9"/>
        <v>#DIV/0!</v>
      </c>
      <c r="Y28" s="193">
        <f t="shared" si="33"/>
        <v>0</v>
      </c>
      <c r="Z28" s="198">
        <v>13933</v>
      </c>
      <c r="AA28" s="198">
        <v>10942</v>
      </c>
      <c r="AB28" s="191">
        <f t="shared" si="11"/>
        <v>78.53297925787697</v>
      </c>
      <c r="AC28" s="190">
        <f t="shared" si="12"/>
        <v>-2991</v>
      </c>
      <c r="AD28" s="198">
        <v>5078</v>
      </c>
      <c r="AE28" s="198">
        <v>4090</v>
      </c>
      <c r="AF28" s="191">
        <f t="shared" si="13"/>
        <v>80.5435210712879</v>
      </c>
      <c r="AG28" s="190">
        <f t="shared" si="14"/>
        <v>-988</v>
      </c>
      <c r="AH28" s="198">
        <v>4948</v>
      </c>
      <c r="AI28" s="199">
        <v>3355</v>
      </c>
      <c r="AJ28" s="191">
        <f t="shared" si="15"/>
        <v>67.80517380759903</v>
      </c>
      <c r="AK28" s="190">
        <f t="shared" si="16"/>
        <v>-1593</v>
      </c>
      <c r="AL28" s="198">
        <v>414</v>
      </c>
      <c r="AM28" s="198">
        <v>515</v>
      </c>
      <c r="AN28" s="192">
        <f t="shared" si="17"/>
        <v>124.39613526570048</v>
      </c>
      <c r="AO28" s="190">
        <f t="shared" si="18"/>
        <v>101</v>
      </c>
      <c r="AP28" s="194">
        <f t="shared" si="19"/>
        <v>-8033</v>
      </c>
      <c r="AQ28" s="188">
        <f t="shared" si="20"/>
        <v>-8840</v>
      </c>
      <c r="AR28" s="188">
        <v>10639</v>
      </c>
      <c r="AS28" s="195">
        <v>10758</v>
      </c>
      <c r="AT28" s="201">
        <v>1113</v>
      </c>
      <c r="AU28" s="201">
        <v>1134</v>
      </c>
      <c r="AV28" s="197">
        <f t="shared" si="31"/>
        <v>101.9</v>
      </c>
      <c r="AW28" s="196">
        <f t="shared" si="21"/>
        <v>21</v>
      </c>
      <c r="AX28" s="202">
        <v>3710</v>
      </c>
      <c r="AY28" s="198">
        <v>4130</v>
      </c>
      <c r="AZ28" s="192">
        <f t="shared" si="22"/>
        <v>111.3</v>
      </c>
      <c r="BA28" s="190">
        <f t="shared" si="23"/>
        <v>420</v>
      </c>
      <c r="BB28" s="198">
        <v>2791</v>
      </c>
      <c r="BC28" s="198">
        <v>2414</v>
      </c>
      <c r="BD28" s="192">
        <f t="shared" si="24"/>
        <v>86.49229666786098</v>
      </c>
      <c r="BE28" s="190">
        <f t="shared" si="25"/>
        <v>-377</v>
      </c>
      <c r="BF28" s="198">
        <v>2161</v>
      </c>
      <c r="BG28" s="198">
        <v>1787</v>
      </c>
      <c r="BH28" s="192">
        <f t="shared" si="26"/>
        <v>82.69319759370661</v>
      </c>
      <c r="BI28" s="190">
        <f t="shared" si="27"/>
        <v>-374</v>
      </c>
      <c r="BJ28" s="203">
        <v>2186.3340563991324</v>
      </c>
      <c r="BK28" s="198">
        <v>2706.5485775630705</v>
      </c>
      <c r="BL28" s="190">
        <f t="shared" si="28"/>
        <v>520.2145211639381</v>
      </c>
      <c r="BM28" s="198">
        <v>558</v>
      </c>
      <c r="BN28" s="198">
        <v>885</v>
      </c>
      <c r="BO28" s="192">
        <f t="shared" si="29"/>
        <v>158.6</v>
      </c>
      <c r="BP28" s="190">
        <f t="shared" si="30"/>
        <v>327</v>
      </c>
      <c r="BQ28" s="198">
        <v>353</v>
      </c>
      <c r="BR28" s="34"/>
      <c r="BS28" s="34"/>
      <c r="BT28" s="34"/>
      <c r="BU28" s="34"/>
      <c r="BV28" s="6"/>
      <c r="BW28" s="6"/>
    </row>
    <row r="29" spans="1:75" s="12" customFormat="1" ht="21.75" customHeight="1">
      <c r="A29" s="183" t="s">
        <v>96</v>
      </c>
      <c r="B29" s="198">
        <v>2134</v>
      </c>
      <c r="C29" s="199">
        <v>1750</v>
      </c>
      <c r="D29" s="191">
        <f t="shared" si="0"/>
        <v>82.00562324273665</v>
      </c>
      <c r="E29" s="190">
        <f t="shared" si="1"/>
        <v>-384</v>
      </c>
      <c r="F29" s="198">
        <v>1161</v>
      </c>
      <c r="G29" s="198">
        <v>910</v>
      </c>
      <c r="H29" s="191">
        <f t="shared" si="2"/>
        <v>78.38070628768304</v>
      </c>
      <c r="I29" s="190">
        <f t="shared" si="3"/>
        <v>-251</v>
      </c>
      <c r="J29" s="198">
        <v>1254</v>
      </c>
      <c r="K29" s="198">
        <v>1050</v>
      </c>
      <c r="L29" s="191">
        <f t="shared" si="4"/>
        <v>83.73205741626795</v>
      </c>
      <c r="M29" s="190">
        <f t="shared" si="5"/>
        <v>-204</v>
      </c>
      <c r="N29" s="200">
        <v>579</v>
      </c>
      <c r="O29" s="198">
        <v>575</v>
      </c>
      <c r="P29" s="192">
        <f t="shared" si="32"/>
        <v>99.3091537132988</v>
      </c>
      <c r="Q29" s="193">
        <f t="shared" si="6"/>
        <v>-4</v>
      </c>
      <c r="R29" s="198">
        <v>280</v>
      </c>
      <c r="S29" s="200">
        <v>112</v>
      </c>
      <c r="T29" s="192">
        <f t="shared" si="7"/>
        <v>40</v>
      </c>
      <c r="U29" s="190">
        <f t="shared" si="8"/>
        <v>-168</v>
      </c>
      <c r="V29" s="193"/>
      <c r="W29" s="193"/>
      <c r="X29" s="192" t="e">
        <f t="shared" si="9"/>
        <v>#DIV/0!</v>
      </c>
      <c r="Y29" s="193">
        <f t="shared" si="33"/>
        <v>0</v>
      </c>
      <c r="Z29" s="198">
        <v>5704</v>
      </c>
      <c r="AA29" s="198">
        <v>5491</v>
      </c>
      <c r="AB29" s="191">
        <f t="shared" si="11"/>
        <v>96.26577840112202</v>
      </c>
      <c r="AC29" s="190">
        <f t="shared" si="12"/>
        <v>-213</v>
      </c>
      <c r="AD29" s="198">
        <v>2063</v>
      </c>
      <c r="AE29" s="198">
        <v>1689</v>
      </c>
      <c r="AF29" s="191">
        <f t="shared" si="13"/>
        <v>81.87106156083374</v>
      </c>
      <c r="AG29" s="190">
        <f t="shared" si="14"/>
        <v>-374</v>
      </c>
      <c r="AH29" s="198">
        <v>2307</v>
      </c>
      <c r="AI29" s="199">
        <v>2316</v>
      </c>
      <c r="AJ29" s="191">
        <f t="shared" si="15"/>
        <v>100.39011703511053</v>
      </c>
      <c r="AK29" s="190">
        <f t="shared" si="16"/>
        <v>9</v>
      </c>
      <c r="AL29" s="198">
        <v>343</v>
      </c>
      <c r="AM29" s="198">
        <v>280</v>
      </c>
      <c r="AN29" s="192">
        <f t="shared" si="17"/>
        <v>81.63265306122449</v>
      </c>
      <c r="AO29" s="190">
        <f t="shared" si="18"/>
        <v>-63</v>
      </c>
      <c r="AP29" s="194">
        <f t="shared" si="19"/>
        <v>-1791</v>
      </c>
      <c r="AQ29" s="188">
        <f t="shared" si="20"/>
        <v>-1607</v>
      </c>
      <c r="AR29" s="188">
        <v>2916</v>
      </c>
      <c r="AS29" s="195">
        <v>2497</v>
      </c>
      <c r="AT29" s="201">
        <v>304</v>
      </c>
      <c r="AU29" s="201">
        <v>302</v>
      </c>
      <c r="AV29" s="197">
        <f t="shared" si="31"/>
        <v>99.3</v>
      </c>
      <c r="AW29" s="196">
        <f t="shared" si="21"/>
        <v>-2</v>
      </c>
      <c r="AX29" s="202">
        <v>1430</v>
      </c>
      <c r="AY29" s="198">
        <v>1457</v>
      </c>
      <c r="AZ29" s="192">
        <f t="shared" si="22"/>
        <v>101.9</v>
      </c>
      <c r="BA29" s="190">
        <f t="shared" si="23"/>
        <v>27</v>
      </c>
      <c r="BB29" s="198">
        <v>1009</v>
      </c>
      <c r="BC29" s="198">
        <v>860</v>
      </c>
      <c r="BD29" s="192">
        <f t="shared" si="24"/>
        <v>85.23290386521309</v>
      </c>
      <c r="BE29" s="190">
        <f t="shared" si="25"/>
        <v>-149</v>
      </c>
      <c r="BF29" s="198">
        <v>897</v>
      </c>
      <c r="BG29" s="198">
        <v>743</v>
      </c>
      <c r="BH29" s="192">
        <f t="shared" si="26"/>
        <v>82.83166109253067</v>
      </c>
      <c r="BI29" s="190">
        <f t="shared" si="27"/>
        <v>-154</v>
      </c>
      <c r="BJ29" s="203">
        <v>1903.099173553719</v>
      </c>
      <c r="BK29" s="198">
        <v>2380.5359661495063</v>
      </c>
      <c r="BL29" s="190">
        <f t="shared" si="28"/>
        <v>477.4367925957872</v>
      </c>
      <c r="BM29" s="198">
        <v>131</v>
      </c>
      <c r="BN29" s="198">
        <v>199</v>
      </c>
      <c r="BO29" s="192">
        <f t="shared" si="29"/>
        <v>151.9</v>
      </c>
      <c r="BP29" s="190">
        <f t="shared" si="30"/>
        <v>68</v>
      </c>
      <c r="BQ29" s="198">
        <v>90</v>
      </c>
      <c r="BR29" s="34"/>
      <c r="BS29" s="34"/>
      <c r="BT29" s="34"/>
      <c r="BU29" s="34"/>
      <c r="BV29" s="6"/>
      <c r="BW29" s="6"/>
    </row>
    <row r="30" spans="1:75" s="12" customFormat="1" ht="30" customHeight="1">
      <c r="A30" s="181" t="s">
        <v>97</v>
      </c>
      <c r="B30" s="198">
        <v>2072</v>
      </c>
      <c r="C30" s="199">
        <v>1590</v>
      </c>
      <c r="D30" s="191">
        <f t="shared" si="0"/>
        <v>76.73745173745174</v>
      </c>
      <c r="E30" s="190">
        <f t="shared" si="1"/>
        <v>-482</v>
      </c>
      <c r="F30" s="198">
        <v>1173</v>
      </c>
      <c r="G30" s="198">
        <v>776</v>
      </c>
      <c r="H30" s="191">
        <f t="shared" si="2"/>
        <v>66.15515771526002</v>
      </c>
      <c r="I30" s="190">
        <f t="shared" si="3"/>
        <v>-397</v>
      </c>
      <c r="J30" s="198">
        <v>1292</v>
      </c>
      <c r="K30" s="198">
        <v>1004</v>
      </c>
      <c r="L30" s="191">
        <f t="shared" si="4"/>
        <v>77.70897832817337</v>
      </c>
      <c r="M30" s="190">
        <f t="shared" si="5"/>
        <v>-288</v>
      </c>
      <c r="N30" s="200">
        <v>610</v>
      </c>
      <c r="O30" s="198">
        <v>641</v>
      </c>
      <c r="P30" s="192">
        <f t="shared" si="32"/>
        <v>105.08196721311475</v>
      </c>
      <c r="Q30" s="193">
        <f t="shared" si="6"/>
        <v>31</v>
      </c>
      <c r="R30" s="198">
        <v>268</v>
      </c>
      <c r="S30" s="200">
        <v>114</v>
      </c>
      <c r="T30" s="192">
        <f t="shared" si="7"/>
        <v>42.53731343283582</v>
      </c>
      <c r="U30" s="190">
        <f t="shared" si="8"/>
        <v>-154</v>
      </c>
      <c r="V30" s="193"/>
      <c r="W30" s="193"/>
      <c r="X30" s="192" t="e">
        <f t="shared" si="9"/>
        <v>#DIV/0!</v>
      </c>
      <c r="Y30" s="193">
        <f t="shared" si="33"/>
        <v>0</v>
      </c>
      <c r="Z30" s="198">
        <v>4342</v>
      </c>
      <c r="AA30" s="198">
        <v>4663</v>
      </c>
      <c r="AB30" s="191">
        <f t="shared" si="11"/>
        <v>107.3929064947029</v>
      </c>
      <c r="AC30" s="190">
        <f t="shared" si="12"/>
        <v>321</v>
      </c>
      <c r="AD30" s="198">
        <v>2023</v>
      </c>
      <c r="AE30" s="198">
        <v>1554</v>
      </c>
      <c r="AF30" s="191">
        <f t="shared" si="13"/>
        <v>76.8166089965398</v>
      </c>
      <c r="AG30" s="190">
        <f t="shared" si="14"/>
        <v>-469</v>
      </c>
      <c r="AH30" s="198">
        <v>1180</v>
      </c>
      <c r="AI30" s="199">
        <v>1866</v>
      </c>
      <c r="AJ30" s="191">
        <f t="shared" si="15"/>
        <v>158.135593220339</v>
      </c>
      <c r="AK30" s="190">
        <f t="shared" si="16"/>
        <v>686</v>
      </c>
      <c r="AL30" s="198">
        <v>180</v>
      </c>
      <c r="AM30" s="198">
        <v>177</v>
      </c>
      <c r="AN30" s="192">
        <f t="shared" si="17"/>
        <v>98.33333333333333</v>
      </c>
      <c r="AO30" s="190">
        <f t="shared" si="18"/>
        <v>-3</v>
      </c>
      <c r="AP30" s="194">
        <f t="shared" si="19"/>
        <v>-2446</v>
      </c>
      <c r="AQ30" s="188">
        <f t="shared" si="20"/>
        <v>-3185</v>
      </c>
      <c r="AR30" s="188">
        <v>3567</v>
      </c>
      <c r="AS30" s="195">
        <v>3950</v>
      </c>
      <c r="AT30" s="201">
        <v>388</v>
      </c>
      <c r="AU30" s="201">
        <v>292</v>
      </c>
      <c r="AV30" s="197">
        <f t="shared" si="31"/>
        <v>75.3</v>
      </c>
      <c r="AW30" s="196">
        <f t="shared" si="21"/>
        <v>-96</v>
      </c>
      <c r="AX30" s="202">
        <v>1749</v>
      </c>
      <c r="AY30" s="198">
        <v>1641</v>
      </c>
      <c r="AZ30" s="192">
        <f t="shared" si="22"/>
        <v>93.8</v>
      </c>
      <c r="BA30" s="190">
        <f t="shared" si="23"/>
        <v>-108</v>
      </c>
      <c r="BB30" s="198">
        <v>951</v>
      </c>
      <c r="BC30" s="198">
        <v>825</v>
      </c>
      <c r="BD30" s="192">
        <f t="shared" si="24"/>
        <v>86.75078864353313</v>
      </c>
      <c r="BE30" s="190">
        <f t="shared" si="25"/>
        <v>-126</v>
      </c>
      <c r="BF30" s="198">
        <v>836</v>
      </c>
      <c r="BG30" s="198">
        <v>688</v>
      </c>
      <c r="BH30" s="192">
        <f t="shared" si="26"/>
        <v>82.29665071770334</v>
      </c>
      <c r="BI30" s="190">
        <f t="shared" si="27"/>
        <v>-148</v>
      </c>
      <c r="BJ30" s="203">
        <v>2060.619469026549</v>
      </c>
      <c r="BK30" s="198">
        <v>2721.87120291616</v>
      </c>
      <c r="BL30" s="190">
        <f t="shared" si="28"/>
        <v>661.2517338896114</v>
      </c>
      <c r="BM30" s="198">
        <v>209</v>
      </c>
      <c r="BN30" s="198">
        <v>250</v>
      </c>
      <c r="BO30" s="192">
        <f t="shared" si="29"/>
        <v>119.6</v>
      </c>
      <c r="BP30" s="190">
        <f t="shared" si="30"/>
        <v>41</v>
      </c>
      <c r="BQ30" s="198">
        <v>83</v>
      </c>
      <c r="BR30" s="34"/>
      <c r="BS30" s="34"/>
      <c r="BT30" s="34"/>
      <c r="BU30" s="34"/>
      <c r="BV30" s="6"/>
      <c r="BW30" s="6"/>
    </row>
    <row r="31" spans="5:72" s="36" customFormat="1" ht="20.25"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AX31" s="38"/>
      <c r="AY31" s="38"/>
      <c r="AZ31" s="38"/>
      <c r="BA31" s="39"/>
      <c r="BI31" s="40"/>
      <c r="BJ31" s="40"/>
      <c r="BK31" s="40"/>
      <c r="BQ31" s="204"/>
      <c r="BS31" s="34"/>
      <c r="BT31" s="34"/>
    </row>
    <row r="32" spans="5:63" s="36" customFormat="1" ht="12.75"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AX32" s="38"/>
      <c r="AY32" s="38"/>
      <c r="AZ32" s="38"/>
      <c r="BA32" s="39"/>
      <c r="BI32" s="40"/>
      <c r="BJ32" s="40"/>
      <c r="BK32" s="40"/>
    </row>
    <row r="33" spans="5:63" s="36" customFormat="1" ht="12.75"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AX33" s="38"/>
      <c r="AY33" s="38"/>
      <c r="AZ33" s="38"/>
      <c r="BA33" s="39"/>
      <c r="BI33" s="40"/>
      <c r="BJ33" s="40"/>
      <c r="BK33" s="40"/>
    </row>
    <row r="34" spans="5:63" s="36" customFormat="1" ht="12.75"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BA34" s="40"/>
      <c r="BI34" s="40"/>
      <c r="BJ34" s="40"/>
      <c r="BK34" s="40"/>
    </row>
    <row r="35" spans="5:63" s="36" customFormat="1" ht="12.75"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BI35" s="40"/>
      <c r="BJ35" s="40"/>
      <c r="BK35" s="40"/>
    </row>
    <row r="36" spans="5:17" s="36" customFormat="1" ht="12.75"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5:17" s="36" customFormat="1" ht="12.75"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5:17" s="36" customFormat="1" ht="12.75"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</sheetData>
  <sheetProtection/>
  <mergeCells count="69">
    <mergeCell ref="A3:A7"/>
    <mergeCell ref="B3:E5"/>
    <mergeCell ref="F3:I5"/>
    <mergeCell ref="J3:M5"/>
    <mergeCell ref="B6:B7"/>
    <mergeCell ref="C6:C7"/>
    <mergeCell ref="K6:K7"/>
    <mergeCell ref="D6:E6"/>
    <mergeCell ref="F6:F7"/>
    <mergeCell ref="G6:G7"/>
    <mergeCell ref="R6:R7"/>
    <mergeCell ref="S6:S7"/>
    <mergeCell ref="B1:U1"/>
    <mergeCell ref="B2:U2"/>
    <mergeCell ref="R3:U5"/>
    <mergeCell ref="H6:I6"/>
    <mergeCell ref="J6:J7"/>
    <mergeCell ref="L6:M6"/>
    <mergeCell ref="N3:Q5"/>
    <mergeCell ref="N6:N7"/>
    <mergeCell ref="O6:O7"/>
    <mergeCell ref="P6:Q6"/>
    <mergeCell ref="BJ3:BL5"/>
    <mergeCell ref="BM3:BQ5"/>
    <mergeCell ref="AT3:AW5"/>
    <mergeCell ref="AX3:BA5"/>
    <mergeCell ref="BB3:BE5"/>
    <mergeCell ref="T6:U6"/>
    <mergeCell ref="BF3:BI5"/>
    <mergeCell ref="AL3:AO5"/>
    <mergeCell ref="Z3:AC5"/>
    <mergeCell ref="AD4:AG5"/>
    <mergeCell ref="AR4:AS5"/>
    <mergeCell ref="V3:Y5"/>
    <mergeCell ref="AD3:AK3"/>
    <mergeCell ref="AH4:AK5"/>
    <mergeCell ref="V6:V7"/>
    <mergeCell ref="Z6:Z7"/>
    <mergeCell ref="AE6:AE7"/>
    <mergeCell ref="AF6:AG6"/>
    <mergeCell ref="W6:W7"/>
    <mergeCell ref="X6:Y6"/>
    <mergeCell ref="AA6:AA7"/>
    <mergeCell ref="AB6:AC6"/>
    <mergeCell ref="AD6:AD7"/>
    <mergeCell ref="BC6:BC7"/>
    <mergeCell ref="BD6:BE6"/>
    <mergeCell ref="AH6:AH7"/>
    <mergeCell ref="AI6:AI7"/>
    <mergeCell ref="AJ6:AK6"/>
    <mergeCell ref="AL6:AL7"/>
    <mergeCell ref="BB6:BB7"/>
    <mergeCell ref="BQ6:BQ7"/>
    <mergeCell ref="BJ6:BJ7"/>
    <mergeCell ref="BK6:BK7"/>
    <mergeCell ref="BL6:BL7"/>
    <mergeCell ref="BM6:BM7"/>
    <mergeCell ref="BN6:BN7"/>
    <mergeCell ref="BO6:BP6"/>
    <mergeCell ref="BH6:BI6"/>
    <mergeCell ref="BF6:BF7"/>
    <mergeCell ref="AM6:AM7"/>
    <mergeCell ref="AU6:AU7"/>
    <mergeCell ref="AV6:AW6"/>
    <mergeCell ref="AX6:AY6"/>
    <mergeCell ref="BG6:BG7"/>
    <mergeCell ref="AZ6:BA6"/>
    <mergeCell ref="AT6:AT7"/>
    <mergeCell ref="AN6:AO6"/>
  </mergeCells>
  <printOptions verticalCentered="1"/>
  <pageMargins left="0.23" right="0" top="0.15748031496062992" bottom="0" header="0.15748031496062992" footer="0"/>
  <pageSetup fitToHeight="2" horizontalDpi="600" verticalDpi="600" orientation="landscape" paperSize="9" scale="70" r:id="rId1"/>
  <colBreaks count="2" manualBreakCount="2">
    <brk id="25" max="33" man="1"/>
    <brk id="4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Administrator</cp:lastModifiedBy>
  <cp:lastPrinted>2018-04-27T06:50:34Z</cp:lastPrinted>
  <dcterms:created xsi:type="dcterms:W3CDTF">2017-11-17T08:56:41Z</dcterms:created>
  <dcterms:modified xsi:type="dcterms:W3CDTF">2018-06-19T07:46:44Z</dcterms:modified>
  <cp:category/>
  <cp:version/>
  <cp:contentType/>
  <cp:contentStatus/>
</cp:coreProperties>
</file>