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573" activeTab="2"/>
  </bookViews>
  <sheets>
    <sheet name="1 " sheetId="1" r:id="rId1"/>
    <sheet name=" 3 " sheetId="2" r:id="rId2"/>
    <sheet name="4 " sheetId="3" r:id="rId3"/>
    <sheet name="5 " sheetId="4" r:id="rId4"/>
    <sheet name="6 " sheetId="5" r:id="rId5"/>
    <sheet name="7 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'4 '!#REF!</definedName>
    <definedName name="ACwvu.форма7." localSheetId="3" hidden="1">'5 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'4 '!#REF!</definedName>
    <definedName name="Swvu.форма7." localSheetId="3" hidden="1">'5 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 3 '!$B:$B</definedName>
    <definedName name="_xlnm.Print_Titles" localSheetId="2">'4 '!$A:$A</definedName>
    <definedName name="_xlnm.Print_Titles" localSheetId="3">'5 '!$A:$A</definedName>
    <definedName name="_xlnm.Print_Titles" localSheetId="5">'7 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 3 '!$B$1:$F$29</definedName>
    <definedName name="_xlnm.Print_Area" localSheetId="0">'1 '!$A$1:$K$10</definedName>
    <definedName name="_xlnm.Print_Area" localSheetId="2">'4 '!$A$1:$E$25</definedName>
    <definedName name="_xlnm.Print_Area" localSheetId="3">'5 '!$A$1:$E$15</definedName>
    <definedName name="_xlnm.Print_Area" localSheetId="4">'6 '!$A$1:$E$29</definedName>
    <definedName name="_xlnm.Print_Area" localSheetId="5">'7 '!$A$1:$BQ$30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<sst xmlns="http://schemas.openxmlformats.org/spreadsheetml/2006/main" count="237" uniqueCount="142">
  <si>
    <t>Показник</t>
  </si>
  <si>
    <t>2017 р.</t>
  </si>
  <si>
    <t>зміна значення</t>
  </si>
  <si>
    <t>%</t>
  </si>
  <si>
    <t>Мали статус безробітного, тис. осіб</t>
  </si>
  <si>
    <t>з них зареєстровано з початку року</t>
  </si>
  <si>
    <t>Питома вага працевлаштованих до набуття статусу, %</t>
  </si>
  <si>
    <t>Отримували допомогу по безробіттю,                                                            тис. осіб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</si>
  <si>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</si>
  <si>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</si>
  <si>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</si>
  <si>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</si>
  <si>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</si>
  <si>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</si>
  <si>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</si>
  <si>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</si>
  <si>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</si>
  <si>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</si>
  <si>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</si>
  <si>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</si>
  <si>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</si>
  <si>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</si>
  <si>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</si>
  <si>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</si>
  <si>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</si>
  <si>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</si>
  <si>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</si>
  <si>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</si>
  <si>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</si>
  <si>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</si>
  <si>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</si>
  <si>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</si>
  <si>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</si>
  <si>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</si>
  <si>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</si>
  <si>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</si>
  <si>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</si>
  <si>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</si>
  <si>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</si>
  <si>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</si>
  <si>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</si>
  <si>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</si>
  <si>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</si>
  <si>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</si>
  <si>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</si>
  <si>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</si>
  <si>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</si>
  <si>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</si>
  <si>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</si>
  <si>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</si>
  <si>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</si>
  <si>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</si>
  <si>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</si>
  <si>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</si>
  <si>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</si>
  <si>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</si>
  <si>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</si>
  <si>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</si>
  <si>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</si>
  <si>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</si>
  <si>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</si>
  <si>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</si>
  <si>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</si>
  <si>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</si>
  <si>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</si>
  <si>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</si>
  <si>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</si>
  <si>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</si>
  <si>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</si>
  <si>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</si>
  <si>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Прилуцька міськрайонна філія</t>
  </si>
  <si>
    <t>Всього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</si>
  <si>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</si>
  <si>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</si>
  <si>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осіб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</si>
  <si>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</si>
  <si>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</si>
  <si>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</si>
  <si>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</si>
  <si>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Кількість роботодавців, які надали інформацію про вакансії, одиниць</t>
  </si>
  <si>
    <t xml:space="preserve">  2017 р.</t>
  </si>
  <si>
    <t xml:space="preserve"> 2018 р.</t>
  </si>
  <si>
    <t>Кількість вакансій по формі 3-ПН, одиниць</t>
  </si>
  <si>
    <t>Інформація про вакансії, отримані з інших джерел, одиниць</t>
  </si>
  <si>
    <t>Всього по області</t>
  </si>
  <si>
    <t xml:space="preserve">Всього </t>
  </si>
  <si>
    <t>Чисельність безробітних, які проходили профнавчання,                                осіб</t>
  </si>
  <si>
    <t xml:space="preserve">За даними Державної служби статистики України </t>
  </si>
  <si>
    <t>Діяльність Чернігівської обласної служби зайнятості</t>
  </si>
  <si>
    <t>Надання послуг Чернігівською обласною службою зайнятості</t>
  </si>
  <si>
    <t xml:space="preserve">Інформація щодо запланованого масового вивільнення працівників </t>
  </si>
  <si>
    <t>Чернігівська область</t>
  </si>
  <si>
    <t>2018 р.</t>
  </si>
  <si>
    <t>Працевлаштовано до набуття статусу  безробітного, осіб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</si>
  <si>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</si>
  <si>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</si>
  <si>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них, особи</t>
  </si>
  <si>
    <t>Всього отримали ваучер на навчання, осіб</t>
  </si>
  <si>
    <t xml:space="preserve"> + (-)                             осіб</t>
  </si>
  <si>
    <t xml:space="preserve"> + (-)                       осіб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</si>
  <si>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</si>
  <si>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</si>
  <si>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</si>
  <si>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</si>
  <si>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</si>
  <si>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</si>
  <si>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</si>
  <si>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</si>
  <si>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</si>
  <si>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</si>
  <si>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</si>
  <si>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</si>
  <si>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</si>
  <si>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</si>
  <si>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</si>
  <si>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</si>
  <si>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</si>
  <si>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</si>
  <si>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</si>
  <si>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</si>
  <si>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Брали участь у громадських та інших роботах тимчасового характеру,  осіб</t>
  </si>
  <si>
    <t>у січні-вересні 2017 - 2018 рр.</t>
  </si>
  <si>
    <t>Середній розмір допомоги по безробіттю у вересні грн.</t>
  </si>
  <si>
    <t>Економічна активність населення у Чернігівській області
у середньому за І півріччя 2017 - 2018 рр.,                                                                                                                                                          за місцем проживання та статтю</t>
  </si>
  <si>
    <t>І півріччя 2017 р.</t>
  </si>
  <si>
    <t>І півріччя 2018 р.</t>
  </si>
  <si>
    <t>січень-вересень     2017 р.</t>
  </si>
  <si>
    <t>січень-вересень    2018 р.</t>
  </si>
  <si>
    <t>Інформація щодо запланованого масового вивільнення працівників                                                                                             за січень-вересень 2017-2018 рр.</t>
  </si>
  <si>
    <t>січень-вересень 2017р.</t>
  </si>
  <si>
    <t>січень-вересень 2018р.</t>
  </si>
  <si>
    <t>у січні-вересні 2017-2018 рр.</t>
  </si>
  <si>
    <t>Станом на 1 жовтня</t>
  </si>
  <si>
    <t xml:space="preserve"> + 8.6 в.п.</t>
  </si>
  <si>
    <t>Середній розмір допомоги по безробіттю, у вересні грн.</t>
  </si>
  <si>
    <t>+520 грн.</t>
  </si>
  <si>
    <t>+782 грн.</t>
  </si>
  <si>
    <t xml:space="preserve"> - 3 особи</t>
  </si>
  <si>
    <t>добувна промисло-вість і розроблення кар'єрів</t>
  </si>
  <si>
    <t>переробна промисло-вість</t>
  </si>
  <si>
    <t>будівниц-тво</t>
  </si>
  <si>
    <t>державне управління й оборона; обов'язкове соціальне страхування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</si>
</sst>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</numFmts>
  <fonts count="64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"/>
      <name val="Calibri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double"/>
      <top style="double"/>
      <bottom style="hair"/>
    </border>
    <border>
      <left style="double"/>
      <right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2" borderId="0" applyNumberFormat="0" applyBorder="0" applyAlignment="0" applyProtection="0"/>
    <xf numFmtId="0" fontId="48" fillId="3" borderId="1" applyNumberFormat="0" applyAlignment="0" applyProtection="0"/>
    <xf numFmtId="0" fontId="49" fillId="9" borderId="2" applyNumberFormat="0" applyAlignment="0" applyProtection="0"/>
    <xf numFmtId="0" fontId="50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54" fillId="0" borderId="6" applyNumberFormat="0" applyFill="0" applyAlignment="0" applyProtection="0"/>
    <xf numFmtId="0" fontId="55" fillId="14" borderId="7" applyNumberFormat="0" applyAlignment="0" applyProtection="0"/>
    <xf numFmtId="0" fontId="56" fillId="0" borderId="0" applyNumberFormat="0" applyFill="0" applyBorder="0" applyAlignment="0" applyProtection="0"/>
    <xf numFmtId="0" fontId="57" fillId="1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9" fillId="1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7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58">
      <alignment/>
      <protection/>
    </xf>
    <xf numFmtId="0" fontId="1" fillId="0" borderId="0" xfId="58" applyBorder="1">
      <alignment/>
      <protection/>
    </xf>
    <xf numFmtId="1" fontId="7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10" fillId="0" borderId="0" xfId="61" applyNumberFormat="1" applyFont="1" applyFill="1" applyAlignment="1" applyProtection="1">
      <alignment horizontal="center"/>
      <protection locked="0"/>
    </xf>
    <xf numFmtId="1" fontId="1" fillId="0" borderId="0" xfId="61" applyNumberFormat="1" applyFont="1" applyFill="1" applyProtection="1">
      <alignment/>
      <protection locked="0"/>
    </xf>
    <xf numFmtId="1" fontId="1" fillId="0" borderId="0" xfId="61" applyNumberFormat="1" applyFont="1" applyFill="1" applyAlignment="1" applyProtection="1">
      <alignment/>
      <protection locked="0"/>
    </xf>
    <xf numFmtId="1" fontId="6" fillId="0" borderId="0" xfId="61" applyNumberFormat="1" applyFont="1" applyFill="1" applyAlignment="1" applyProtection="1">
      <alignment horizontal="right"/>
      <protection locked="0"/>
    </xf>
    <xf numFmtId="1" fontId="4" fillId="0" borderId="0" xfId="61" applyNumberFormat="1" applyFont="1" applyFill="1" applyProtection="1">
      <alignment/>
      <protection locked="0"/>
    </xf>
    <xf numFmtId="1" fontId="2" fillId="0" borderId="10" xfId="61" applyNumberFormat="1" applyFont="1" applyFill="1" applyBorder="1" applyAlignment="1" applyProtection="1">
      <alignment/>
      <protection locked="0"/>
    </xf>
    <xf numFmtId="1" fontId="10" fillId="0" borderId="0" xfId="61" applyNumberFormat="1" applyFont="1" applyFill="1" applyBorder="1" applyAlignment="1" applyProtection="1">
      <alignment horizontal="center"/>
      <protection locked="0"/>
    </xf>
    <xf numFmtId="1" fontId="1" fillId="0" borderId="0" xfId="61" applyNumberFormat="1" applyFont="1" applyFill="1" applyBorder="1" applyProtection="1">
      <alignment/>
      <protection locked="0"/>
    </xf>
    <xf numFmtId="1" fontId="11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61" applyNumberFormat="1" applyFont="1" applyFill="1" applyBorder="1" applyAlignment="1" applyProtection="1">
      <alignment horizontal="center" vertical="center"/>
      <protection locked="0"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8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Protection="1">
      <alignment/>
      <protection locked="0"/>
    </xf>
    <xf numFmtId="1" fontId="1" fillId="0" borderId="17" xfId="61" applyNumberFormat="1" applyFont="1" applyFill="1" applyBorder="1" applyAlignment="1" applyProtection="1">
      <alignment horizontal="center"/>
      <protection/>
    </xf>
    <xf numFmtId="1" fontId="1" fillId="0" borderId="0" xfId="61" applyNumberFormat="1" applyFont="1" applyFill="1" applyBorder="1" applyAlignment="1" applyProtection="1">
      <alignment horizontal="center"/>
      <protection/>
    </xf>
    <xf numFmtId="173" fontId="11" fillId="0" borderId="0" xfId="61" applyNumberFormat="1" applyFont="1" applyFill="1" applyAlignment="1" applyProtection="1">
      <alignment vertical="center"/>
      <protection locked="0"/>
    </xf>
    <xf numFmtId="1" fontId="11" fillId="0" borderId="0" xfId="61" applyNumberFormat="1" applyFont="1" applyFill="1" applyAlignment="1" applyProtection="1">
      <alignment vertical="center"/>
      <protection locked="0"/>
    </xf>
    <xf numFmtId="1" fontId="1" fillId="0" borderId="0" xfId="61" applyNumberFormat="1" applyFont="1" applyFill="1" applyBorder="1" applyAlignment="1" applyProtection="1">
      <alignment vertical="center"/>
      <protection locked="0"/>
    </xf>
    <xf numFmtId="1" fontId="17" fillId="0" borderId="0" xfId="61" applyNumberFormat="1" applyFont="1" applyFill="1" applyBorder="1" applyProtection="1">
      <alignment/>
      <protection locked="0"/>
    </xf>
    <xf numFmtId="173" fontId="17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Protection="1">
      <alignment/>
      <protection locked="0"/>
    </xf>
    <xf numFmtId="3" fontId="18" fillId="0" borderId="0" xfId="61" applyNumberFormat="1" applyFont="1" applyFill="1" applyBorder="1" applyProtection="1">
      <alignment/>
      <protection locked="0"/>
    </xf>
    <xf numFmtId="3" fontId="17" fillId="0" borderId="0" xfId="61" applyNumberFormat="1" applyFont="1" applyFill="1" applyBorder="1" applyProtection="1">
      <alignment/>
      <protection locked="0"/>
    </xf>
    <xf numFmtId="0" fontId="5" fillId="0" borderId="17" xfId="59" applyFont="1" applyFill="1" applyBorder="1" applyAlignment="1">
      <alignment horizontal="center" vertical="center"/>
      <protection/>
    </xf>
    <xf numFmtId="0" fontId="21" fillId="0" borderId="0" xfId="67" applyFont="1" applyFill="1">
      <alignment/>
      <protection/>
    </xf>
    <xf numFmtId="0" fontId="23" fillId="0" borderId="0" xfId="67" applyFont="1" applyFill="1" applyBorder="1" applyAlignment="1">
      <alignment horizontal="center"/>
      <protection/>
    </xf>
    <xf numFmtId="0" fontId="23" fillId="0" borderId="0" xfId="67" applyFont="1" applyFill="1">
      <alignment/>
      <protection/>
    </xf>
    <xf numFmtId="0" fontId="25" fillId="0" borderId="0" xfId="67" applyFont="1" applyFill="1" applyAlignment="1">
      <alignment vertical="center"/>
      <protection/>
    </xf>
    <xf numFmtId="1" fontId="26" fillId="0" borderId="0" xfId="67" applyNumberFormat="1" applyFont="1" applyFill="1">
      <alignment/>
      <protection/>
    </xf>
    <xf numFmtId="0" fontId="26" fillId="0" borderId="0" xfId="67" applyFont="1" applyFill="1">
      <alignment/>
      <protection/>
    </xf>
    <xf numFmtId="0" fontId="25" fillId="0" borderId="0" xfId="67" applyFont="1" applyFill="1" applyAlignment="1">
      <alignment vertical="center" wrapText="1"/>
      <protection/>
    </xf>
    <xf numFmtId="0" fontId="26" fillId="0" borderId="0" xfId="67" applyFont="1" applyFill="1" applyAlignment="1">
      <alignment vertical="center"/>
      <protection/>
    </xf>
    <xf numFmtId="0" fontId="26" fillId="0" borderId="0" xfId="67" applyFont="1" applyFill="1" applyAlignment="1">
      <alignment horizontal="center"/>
      <protection/>
    </xf>
    <xf numFmtId="0" fontId="26" fillId="0" borderId="0" xfId="67" applyFont="1" applyFill="1" applyAlignment="1">
      <alignment wrapText="1"/>
      <protection/>
    </xf>
    <xf numFmtId="3" fontId="24" fillId="0" borderId="17" xfId="67" applyNumberFormat="1" applyFont="1" applyFill="1" applyBorder="1" applyAlignment="1">
      <alignment horizontal="center" vertical="center"/>
      <protection/>
    </xf>
    <xf numFmtId="0" fontId="23" fillId="0" borderId="0" xfId="67" applyFont="1" applyFill="1" applyAlignment="1">
      <alignment vertical="center"/>
      <protection/>
    </xf>
    <xf numFmtId="3" fontId="30" fillId="0" borderId="0" xfId="67" applyNumberFormat="1" applyFont="1" applyFill="1" applyAlignment="1">
      <alignment horizontal="center" vertical="center"/>
      <protection/>
    </xf>
    <xf numFmtId="3" fontId="29" fillId="0" borderId="17" xfId="67" applyNumberFormat="1" applyFont="1" applyFill="1" applyBorder="1" applyAlignment="1">
      <alignment horizontal="center" vertical="center" wrapText="1"/>
      <protection/>
    </xf>
    <xf numFmtId="3" fontId="29" fillId="0" borderId="17" xfId="67" applyNumberFormat="1" applyFont="1" applyFill="1" applyBorder="1" applyAlignment="1">
      <alignment horizontal="center" vertical="center"/>
      <protection/>
    </xf>
    <xf numFmtId="3" fontId="26" fillId="0" borderId="0" xfId="67" applyNumberFormat="1" applyFont="1" applyFill="1">
      <alignment/>
      <protection/>
    </xf>
    <xf numFmtId="173" fontId="26" fillId="0" borderId="0" xfId="67" applyNumberFormat="1" applyFont="1" applyFill="1">
      <alignment/>
      <protection/>
    </xf>
    <xf numFmtId="0" fontId="5" fillId="0" borderId="17" xfId="59" applyFont="1" applyFill="1" applyBorder="1" applyAlignment="1">
      <alignment horizontal="center" vertical="center" wrapText="1"/>
      <protection/>
    </xf>
    <xf numFmtId="172" fontId="3" fillId="0" borderId="17" xfId="59" applyNumberFormat="1" applyFont="1" applyFill="1" applyBorder="1" applyAlignment="1">
      <alignment horizontal="center" vertical="center" wrapText="1"/>
      <protection/>
    </xf>
    <xf numFmtId="173" fontId="5" fillId="0" borderId="17" xfId="59" applyNumberFormat="1" applyFont="1" applyFill="1" applyBorder="1" applyAlignment="1">
      <alignment horizontal="center" vertical="center"/>
      <protection/>
    </xf>
    <xf numFmtId="172" fontId="5" fillId="0" borderId="17" xfId="59" applyNumberFormat="1" applyFont="1" applyFill="1" applyBorder="1" applyAlignment="1">
      <alignment horizontal="center" vertical="center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49" fontId="5" fillId="0" borderId="17" xfId="59" applyNumberFormat="1" applyFont="1" applyFill="1" applyBorder="1" applyAlignment="1">
      <alignment horizontal="center" vertical="center"/>
      <protection/>
    </xf>
    <xf numFmtId="1" fontId="3" fillId="0" borderId="17" xfId="59" applyNumberFormat="1" applyFont="1" applyFill="1" applyBorder="1" applyAlignment="1">
      <alignment horizontal="center" vertical="center" wrapText="1"/>
      <protection/>
    </xf>
    <xf numFmtId="173" fontId="5" fillId="0" borderId="19" xfId="59" applyNumberFormat="1" applyFont="1" applyFill="1" applyBorder="1" applyAlignment="1">
      <alignment horizontal="center" vertical="center"/>
      <protection/>
    </xf>
    <xf numFmtId="172" fontId="8" fillId="0" borderId="19" xfId="59" applyNumberFormat="1" applyFont="1" applyFill="1" applyBorder="1" applyAlignment="1">
      <alignment horizontal="center" vertical="center" wrapText="1"/>
      <protection/>
    </xf>
    <xf numFmtId="173" fontId="11" fillId="0" borderId="19" xfId="59" applyNumberFormat="1" applyFont="1" applyFill="1" applyBorder="1" applyAlignment="1">
      <alignment horizontal="center" vertical="center"/>
      <protection/>
    </xf>
    <xf numFmtId="173" fontId="5" fillId="0" borderId="14" xfId="59" applyNumberFormat="1" applyFont="1" applyFill="1" applyBorder="1" applyAlignment="1">
      <alignment horizontal="center" vertical="center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5" fillId="0" borderId="17" xfId="59" applyFont="1" applyFill="1" applyBorder="1" applyAlignment="1">
      <alignment horizontal="center" vertical="top" wrapText="1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3" fillId="0" borderId="19" xfId="59" applyFont="1" applyFill="1" applyBorder="1" applyAlignment="1">
      <alignment horizontal="left" vertical="center" wrapText="1"/>
      <protection/>
    </xf>
    <xf numFmtId="0" fontId="8" fillId="0" borderId="17" xfId="59" applyFont="1" applyFill="1" applyBorder="1" applyAlignment="1">
      <alignment horizontal="left" vertical="center" wrapText="1"/>
      <protection/>
    </xf>
    <xf numFmtId="0" fontId="8" fillId="0" borderId="19" xfId="59" applyFont="1" applyFill="1" applyBorder="1" applyAlignment="1">
      <alignment horizontal="left" vertical="center" wrapText="1"/>
      <protection/>
    </xf>
    <xf numFmtId="0" fontId="42" fillId="0" borderId="17" xfId="49" applyFont="1" applyFill="1" applyBorder="1" applyAlignment="1">
      <alignment horizontal="left" vertical="center" wrapText="1"/>
      <protection/>
    </xf>
    <xf numFmtId="0" fontId="35" fillId="0" borderId="0" xfId="57" applyFont="1">
      <alignment/>
      <protection/>
    </xf>
    <xf numFmtId="0" fontId="37" fillId="0" borderId="20" xfId="57" applyFont="1" applyBorder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6" fillId="0" borderId="21" xfId="57" applyFont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left" vertical="top" wrapText="1"/>
      <protection/>
    </xf>
    <xf numFmtId="0" fontId="35" fillId="0" borderId="0" xfId="57" applyFont="1" applyFill="1">
      <alignment/>
      <protection/>
    </xf>
    <xf numFmtId="173" fontId="11" fillId="0" borderId="0" xfId="56" applyNumberFormat="1" applyFont="1" applyAlignment="1">
      <alignment wrapText="1"/>
      <protection/>
    </xf>
    <xf numFmtId="0" fontId="23" fillId="0" borderId="0" xfId="57" applyFont="1">
      <alignment/>
      <protection/>
    </xf>
    <xf numFmtId="0" fontId="23" fillId="0" borderId="0" xfId="57" applyFont="1" applyBorder="1">
      <alignment/>
      <protection/>
    </xf>
    <xf numFmtId="0" fontId="35" fillId="0" borderId="0" xfId="57" applyFont="1">
      <alignment/>
      <protection/>
    </xf>
    <xf numFmtId="0" fontId="35" fillId="0" borderId="0" xfId="57" applyFont="1" applyBorder="1">
      <alignment/>
      <protection/>
    </xf>
    <xf numFmtId="173" fontId="3" fillId="0" borderId="0" xfId="56" applyNumberFormat="1" applyFont="1" applyAlignment="1">
      <alignment wrapText="1"/>
      <protection/>
    </xf>
    <xf numFmtId="0" fontId="11" fillId="0" borderId="0" xfId="56" applyFont="1">
      <alignment/>
      <protection/>
    </xf>
    <xf numFmtId="172" fontId="25" fillId="0" borderId="22" xfId="57" applyNumberFormat="1" applyFont="1" applyBorder="1" applyAlignment="1">
      <alignment horizontal="center" vertical="center"/>
      <protection/>
    </xf>
    <xf numFmtId="172" fontId="25" fillId="0" borderId="23" xfId="57" applyNumberFormat="1" applyFont="1" applyBorder="1" applyAlignment="1">
      <alignment horizontal="center" vertical="center"/>
      <protection/>
    </xf>
    <xf numFmtId="172" fontId="25" fillId="0" borderId="24" xfId="57" applyNumberFormat="1" applyFont="1" applyBorder="1" applyAlignment="1">
      <alignment horizontal="center" vertical="center"/>
      <protection/>
    </xf>
    <xf numFmtId="172" fontId="25" fillId="0" borderId="25" xfId="57" applyNumberFormat="1" applyFont="1" applyBorder="1" applyAlignment="1">
      <alignment horizontal="center" vertical="center"/>
      <protection/>
    </xf>
    <xf numFmtId="172" fontId="31" fillId="0" borderId="26" xfId="57" applyNumberFormat="1" applyFont="1" applyFill="1" applyBorder="1" applyAlignment="1">
      <alignment horizontal="center" vertical="center"/>
      <protection/>
    </xf>
    <xf numFmtId="172" fontId="31" fillId="0" borderId="27" xfId="57" applyNumberFormat="1" applyFont="1" applyBorder="1" applyAlignment="1">
      <alignment horizontal="center" vertical="center"/>
      <protection/>
    </xf>
    <xf numFmtId="172" fontId="31" fillId="0" borderId="28" xfId="57" applyNumberFormat="1" applyFont="1" applyBorder="1" applyAlignment="1">
      <alignment horizontal="center" vertical="center"/>
      <protection/>
    </xf>
    <xf numFmtId="172" fontId="31" fillId="0" borderId="19" xfId="57" applyNumberFormat="1" applyFont="1" applyBorder="1" applyAlignment="1">
      <alignment horizontal="center" vertical="center"/>
      <protection/>
    </xf>
    <xf numFmtId="172" fontId="25" fillId="0" borderId="29" xfId="57" applyNumberFormat="1" applyFont="1" applyFill="1" applyBorder="1" applyAlignment="1">
      <alignment horizontal="center" vertical="center"/>
      <protection/>
    </xf>
    <xf numFmtId="172" fontId="25" fillId="0" borderId="30" xfId="57" applyNumberFormat="1" applyFont="1" applyFill="1" applyBorder="1" applyAlignment="1">
      <alignment horizontal="center" vertical="center"/>
      <protection/>
    </xf>
    <xf numFmtId="172" fontId="25" fillId="0" borderId="31" xfId="57" applyNumberFormat="1" applyFont="1" applyFill="1" applyBorder="1" applyAlignment="1">
      <alignment horizontal="center" vertical="center"/>
      <protection/>
    </xf>
    <xf numFmtId="172" fontId="25" fillId="0" borderId="32" xfId="57" applyNumberFormat="1" applyFont="1" applyFill="1" applyBorder="1" applyAlignment="1">
      <alignment horizontal="center" vertical="center"/>
      <protection/>
    </xf>
    <xf numFmtId="172" fontId="31" fillId="0" borderId="33" xfId="57" applyNumberFormat="1" applyFont="1" applyFill="1" applyBorder="1" applyAlignment="1">
      <alignment horizontal="center" vertical="center"/>
      <protection/>
    </xf>
    <xf numFmtId="172" fontId="31" fillId="0" borderId="34" xfId="57" applyNumberFormat="1" applyFont="1" applyFill="1" applyBorder="1" applyAlignment="1">
      <alignment horizontal="center" vertical="center"/>
      <protection/>
    </xf>
    <xf numFmtId="172" fontId="31" fillId="0" borderId="35" xfId="57" applyNumberFormat="1" applyFont="1" applyFill="1" applyBorder="1" applyAlignment="1">
      <alignment horizontal="center" vertical="center"/>
      <protection/>
    </xf>
    <xf numFmtId="172" fontId="31" fillId="0" borderId="36" xfId="57" applyNumberFormat="1" applyFont="1" applyFill="1" applyBorder="1" applyAlignment="1">
      <alignment horizontal="center" vertical="center"/>
      <protection/>
    </xf>
    <xf numFmtId="172" fontId="25" fillId="0" borderId="37" xfId="57" applyNumberFormat="1" applyFont="1" applyFill="1" applyBorder="1" applyAlignment="1">
      <alignment horizontal="center" vertical="center"/>
      <protection/>
    </xf>
    <xf numFmtId="172" fontId="25" fillId="0" borderId="38" xfId="57" applyNumberFormat="1" applyFont="1" applyFill="1" applyBorder="1" applyAlignment="1">
      <alignment horizontal="center" vertical="center"/>
      <protection/>
    </xf>
    <xf numFmtId="172" fontId="25" fillId="0" borderId="39" xfId="57" applyNumberFormat="1" applyFont="1" applyFill="1" applyBorder="1" applyAlignment="1">
      <alignment horizontal="center" vertical="center"/>
      <protection/>
    </xf>
    <xf numFmtId="172" fontId="25" fillId="0" borderId="40" xfId="57" applyNumberFormat="1" applyFont="1" applyFill="1" applyBorder="1" applyAlignment="1">
      <alignment horizontal="center" vertical="center"/>
      <protection/>
    </xf>
    <xf numFmtId="172" fontId="31" fillId="0" borderId="27" xfId="57" applyNumberFormat="1" applyFont="1" applyFill="1" applyBorder="1" applyAlignment="1">
      <alignment horizontal="center" vertical="center"/>
      <protection/>
    </xf>
    <xf numFmtId="172" fontId="31" fillId="0" borderId="28" xfId="57" applyNumberFormat="1" applyFont="1" applyFill="1" applyBorder="1" applyAlignment="1">
      <alignment horizontal="center" vertical="center"/>
      <protection/>
    </xf>
    <xf numFmtId="172" fontId="31" fillId="0" borderId="19" xfId="57" applyNumberFormat="1" applyFont="1" applyFill="1" applyBorder="1" applyAlignment="1">
      <alignment horizontal="center" vertical="center"/>
      <protection/>
    </xf>
    <xf numFmtId="0" fontId="4" fillId="0" borderId="30" xfId="57" applyFont="1" applyFill="1" applyBorder="1" applyAlignment="1">
      <alignment horizontal="left" vertical="center" wrapText="1"/>
      <protection/>
    </xf>
    <xf numFmtId="0" fontId="39" fillId="0" borderId="34" xfId="57" applyFont="1" applyFill="1" applyBorder="1" applyAlignment="1">
      <alignment horizontal="left" vertical="center" wrapText="1"/>
      <protection/>
    </xf>
    <xf numFmtId="0" fontId="4" fillId="0" borderId="38" xfId="57" applyFont="1" applyFill="1" applyBorder="1" applyAlignment="1">
      <alignment horizontal="left" vertical="center" wrapText="1"/>
      <protection/>
    </xf>
    <xf numFmtId="0" fontId="39" fillId="0" borderId="27" xfId="57" applyFont="1" applyFill="1" applyBorder="1" applyAlignment="1">
      <alignment horizontal="left" vertical="center" wrapText="1"/>
      <protection/>
    </xf>
    <xf numFmtId="49" fontId="38" fillId="0" borderId="41" xfId="57" applyNumberFormat="1" applyFont="1" applyFill="1" applyBorder="1" applyAlignment="1">
      <alignment horizontal="center" vertical="center" wrapText="1"/>
      <protection/>
    </xf>
    <xf numFmtId="49" fontId="38" fillId="0" borderId="42" xfId="57" applyNumberFormat="1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vertical="top"/>
      <protection/>
    </xf>
    <xf numFmtId="0" fontId="39" fillId="0" borderId="0" xfId="57" applyFont="1" applyAlignment="1">
      <alignment vertical="top"/>
      <protection/>
    </xf>
    <xf numFmtId="0" fontId="1" fillId="0" borderId="0" xfId="64" applyFont="1" applyFill="1" applyAlignment="1">
      <alignment vertical="top"/>
      <protection/>
    </xf>
    <xf numFmtId="0" fontId="32" fillId="0" borderId="0" xfId="64" applyFont="1" applyFill="1" applyAlignment="1">
      <alignment horizontal="center" vertical="top" wrapText="1"/>
      <protection/>
    </xf>
    <xf numFmtId="0" fontId="39" fillId="0" borderId="0" xfId="64" applyFont="1" applyFill="1" applyAlignment="1">
      <alignment horizontal="right" vertical="center"/>
      <protection/>
    </xf>
    <xf numFmtId="0" fontId="33" fillId="0" borderId="0" xfId="64" applyFont="1" applyFill="1" applyAlignment="1">
      <alignment horizontal="center" vertical="top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0" fontId="11" fillId="0" borderId="17" xfId="64" applyFont="1" applyFill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" vertical="center" wrapText="1"/>
      <protection/>
    </xf>
    <xf numFmtId="0" fontId="11" fillId="0" borderId="17" xfId="64" applyNumberFormat="1" applyFont="1" applyBorder="1" applyAlignment="1">
      <alignment horizontal="center" vertical="center" wrapText="1"/>
      <protection/>
    </xf>
    <xf numFmtId="0" fontId="1" fillId="0" borderId="0" xfId="64" applyFont="1" applyAlignment="1">
      <alignment vertical="center"/>
      <protection/>
    </xf>
    <xf numFmtId="3" fontId="4" fillId="0" borderId="17" xfId="57" applyNumberFormat="1" applyFont="1" applyBorder="1" applyAlignment="1">
      <alignment horizontal="center" vertical="center"/>
      <protection/>
    </xf>
    <xf numFmtId="172" fontId="4" fillId="0" borderId="17" xfId="57" applyNumberFormat="1" applyFont="1" applyBorder="1" applyAlignment="1">
      <alignment horizontal="center" vertical="center"/>
      <protection/>
    </xf>
    <xf numFmtId="3" fontId="1" fillId="0" borderId="0" xfId="64" applyNumberFormat="1" applyFont="1" applyAlignment="1">
      <alignment vertical="center"/>
      <protection/>
    </xf>
    <xf numFmtId="0" fontId="19" fillId="0" borderId="0" xfId="64" applyFont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/>
      <protection locked="0"/>
    </xf>
    <xf numFmtId="3" fontId="19" fillId="0" borderId="17" xfId="57" applyNumberFormat="1" applyFont="1" applyBorder="1" applyAlignment="1">
      <alignment horizontal="center" vertical="center"/>
      <protection/>
    </xf>
    <xf numFmtId="172" fontId="19" fillId="0" borderId="17" xfId="57" applyNumberFormat="1" applyFont="1" applyBorder="1" applyAlignment="1">
      <alignment horizontal="center" vertical="center"/>
      <protection/>
    </xf>
    <xf numFmtId="173" fontId="19" fillId="0" borderId="0" xfId="64" applyNumberFormat="1" applyFont="1" applyAlignment="1">
      <alignment horizontal="center" vertical="center"/>
      <protection/>
    </xf>
    <xf numFmtId="172" fontId="1" fillId="0" borderId="0" xfId="64" applyNumberFormat="1" applyFont="1" applyAlignment="1">
      <alignment vertical="center"/>
      <protection/>
    </xf>
    <xf numFmtId="173" fontId="19" fillId="18" borderId="0" xfId="64" applyNumberFormat="1" applyFont="1" applyFill="1" applyAlignment="1">
      <alignment horizontal="center" vertical="center"/>
      <protection/>
    </xf>
    <xf numFmtId="3" fontId="19" fillId="0" borderId="17" xfId="57" applyNumberFormat="1" applyFont="1" applyFill="1" applyBorder="1" applyAlignment="1">
      <alignment horizontal="center" vertical="center"/>
      <protection/>
    </xf>
    <xf numFmtId="0" fontId="1" fillId="0" borderId="0" xfId="64" applyFont="1">
      <alignment/>
      <protection/>
    </xf>
    <xf numFmtId="0" fontId="28" fillId="0" borderId="0" xfId="67" applyFont="1" applyFill="1" applyAlignment="1">
      <alignment horizontal="center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0" fontId="21" fillId="0" borderId="0" xfId="67" applyFont="1" applyFill="1" applyAlignment="1">
      <alignment vertical="center" wrapText="1"/>
      <protection/>
    </xf>
    <xf numFmtId="0" fontId="25" fillId="0" borderId="0" xfId="67" applyFont="1" applyFill="1" applyAlignment="1">
      <alignment horizontal="center" vertical="top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18" xfId="67" applyFont="1" applyFill="1" applyBorder="1" applyAlignment="1">
      <alignment horizontal="center" vertical="center" wrapText="1"/>
      <protection/>
    </xf>
    <xf numFmtId="172" fontId="24" fillId="0" borderId="18" xfId="67" applyNumberFormat="1" applyFont="1" applyFill="1" applyBorder="1" applyAlignment="1">
      <alignment horizontal="center" vertical="center"/>
      <protection/>
    </xf>
    <xf numFmtId="0" fontId="19" fillId="0" borderId="43" xfId="62" applyFont="1" applyBorder="1" applyAlignment="1">
      <alignment vertical="center" wrapText="1"/>
      <protection/>
    </xf>
    <xf numFmtId="172" fontId="29" fillId="0" borderId="18" xfId="67" applyNumberFormat="1" applyFont="1" applyFill="1" applyBorder="1" applyAlignment="1">
      <alignment horizontal="center" vertical="center"/>
      <protection/>
    </xf>
    <xf numFmtId="0" fontId="19" fillId="0" borderId="44" xfId="62" applyFont="1" applyBorder="1" applyAlignment="1">
      <alignment vertical="center" wrapText="1"/>
      <protection/>
    </xf>
    <xf numFmtId="3" fontId="29" fillId="0" borderId="45" xfId="67" applyNumberFormat="1" applyFont="1" applyFill="1" applyBorder="1" applyAlignment="1">
      <alignment horizontal="center" vertical="center" wrapText="1"/>
      <protection/>
    </xf>
    <xf numFmtId="3" fontId="29" fillId="0" borderId="45" xfId="67" applyNumberFormat="1" applyFont="1" applyFill="1" applyBorder="1" applyAlignment="1">
      <alignment horizontal="center" vertical="center"/>
      <protection/>
    </xf>
    <xf numFmtId="172" fontId="29" fillId="0" borderId="46" xfId="67" applyNumberFormat="1" applyFont="1" applyFill="1" applyBorder="1" applyAlignment="1">
      <alignment horizontal="center" vertical="center"/>
      <protection/>
    </xf>
    <xf numFmtId="14" fontId="24" fillId="0" borderId="18" xfId="48" applyNumberFormat="1" applyFont="1" applyBorder="1" applyAlignment="1">
      <alignment horizontal="center" vertical="center" wrapText="1"/>
      <protection/>
    </xf>
    <xf numFmtId="0" fontId="24" fillId="0" borderId="43" xfId="67" applyFont="1" applyFill="1" applyBorder="1" applyAlignment="1">
      <alignment horizontal="center" vertical="center" wrapText="1"/>
      <protection/>
    </xf>
    <xf numFmtId="3" fontId="24" fillId="4" borderId="17" xfId="67" applyNumberFormat="1" applyFont="1" applyFill="1" applyBorder="1" applyAlignment="1">
      <alignment horizontal="center" vertical="center"/>
      <protection/>
    </xf>
    <xf numFmtId="3" fontId="43" fillId="4" borderId="17" xfId="67" applyNumberFormat="1" applyFont="1" applyFill="1" applyBorder="1" applyAlignment="1">
      <alignment horizontal="center" vertical="center"/>
      <protection/>
    </xf>
    <xf numFmtId="3" fontId="43" fillId="4" borderId="16" xfId="67" applyNumberFormat="1" applyFont="1" applyFill="1" applyBorder="1" applyAlignment="1">
      <alignment horizontal="center" vertical="center"/>
      <protection/>
    </xf>
    <xf numFmtId="172" fontId="24" fillId="0" borderId="18" xfId="67" applyNumberFormat="1" applyFont="1" applyFill="1" applyBorder="1" applyAlignment="1">
      <alignment horizontal="center" vertical="center" wrapText="1"/>
      <protection/>
    </xf>
    <xf numFmtId="0" fontId="29" fillId="0" borderId="43" xfId="67" applyFont="1" applyFill="1" applyBorder="1" applyAlignment="1">
      <alignment horizontal="left" vertical="center" wrapText="1"/>
      <protection/>
    </xf>
    <xf numFmtId="3" fontId="41" fillId="0" borderId="17" xfId="48" applyNumberFormat="1" applyFont="1" applyBorder="1" applyAlignment="1">
      <alignment horizontal="center" vertical="center" wrapText="1"/>
      <protection/>
    </xf>
    <xf numFmtId="3" fontId="44" fillId="4" borderId="16" xfId="67" applyNumberFormat="1" applyFont="1" applyFill="1" applyBorder="1" applyAlignment="1">
      <alignment horizontal="center" vertical="center"/>
      <protection/>
    </xf>
    <xf numFmtId="172" fontId="29" fillId="0" borderId="18" xfId="67" applyNumberFormat="1" applyFont="1" applyFill="1" applyBorder="1" applyAlignment="1">
      <alignment horizontal="center" vertical="center" wrapText="1"/>
      <protection/>
    </xf>
    <xf numFmtId="0" fontId="29" fillId="0" borderId="44" xfId="67" applyFont="1" applyFill="1" applyBorder="1" applyAlignment="1">
      <alignment horizontal="left" vertical="center" wrapText="1"/>
      <protection/>
    </xf>
    <xf numFmtId="3" fontId="41" fillId="0" borderId="45" xfId="48" applyNumberFormat="1" applyFont="1" applyBorder="1" applyAlignment="1">
      <alignment horizontal="center" vertical="center" wrapText="1"/>
      <protection/>
    </xf>
    <xf numFmtId="3" fontId="44" fillId="4" borderId="47" xfId="67" applyNumberFormat="1" applyFont="1" applyFill="1" applyBorder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64" applyFont="1" applyBorder="1" applyAlignment="1">
      <alignment horizontal="left" vertical="center"/>
      <protection/>
    </xf>
    <xf numFmtId="3" fontId="3" fillId="0" borderId="19" xfId="59" applyNumberFormat="1" applyFont="1" applyFill="1" applyBorder="1" applyAlignment="1">
      <alignment horizontal="center" vertical="center" wrapText="1"/>
      <protection/>
    </xf>
    <xf numFmtId="3" fontId="3" fillId="0" borderId="19" xfId="60" applyNumberFormat="1" applyFont="1" applyFill="1" applyBorder="1" applyAlignment="1">
      <alignment horizontal="center" vertical="center" wrapText="1"/>
      <protection/>
    </xf>
    <xf numFmtId="3" fontId="11" fillId="0" borderId="19" xfId="59" applyNumberFormat="1" applyFont="1" applyFill="1" applyBorder="1" applyAlignment="1">
      <alignment horizontal="center" vertical="center"/>
      <protection/>
    </xf>
    <xf numFmtId="3" fontId="5" fillId="0" borderId="19" xfId="59" applyNumberFormat="1" applyFont="1" applyFill="1" applyBorder="1" applyAlignment="1">
      <alignment horizontal="center" vertical="center"/>
      <protection/>
    </xf>
    <xf numFmtId="3" fontId="5" fillId="0" borderId="17" xfId="59" applyNumberFormat="1" applyFont="1" applyFill="1" applyBorder="1" applyAlignment="1">
      <alignment horizontal="center" vertical="center"/>
      <protection/>
    </xf>
    <xf numFmtId="3" fontId="42" fillId="0" borderId="17" xfId="59" applyNumberFormat="1" applyFont="1" applyFill="1" applyBorder="1" applyAlignment="1">
      <alignment horizontal="center" vertical="center" wrapText="1"/>
      <protection/>
    </xf>
    <xf numFmtId="1" fontId="5" fillId="0" borderId="17" xfId="59" applyNumberFormat="1" applyFont="1" applyFill="1" applyBorder="1" applyAlignment="1">
      <alignment horizontal="center" vertical="center"/>
      <protection/>
    </xf>
    <xf numFmtId="1" fontId="5" fillId="0" borderId="19" xfId="59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66" applyFont="1" applyFill="1" applyBorder="1" applyAlignment="1">
      <alignment horizontal="left" vertical="center"/>
      <protection/>
    </xf>
    <xf numFmtId="1" fontId="3" fillId="0" borderId="17" xfId="61" applyNumberFormat="1" applyFont="1" applyFill="1" applyBorder="1" applyAlignment="1" applyProtection="1">
      <alignment horizontal="left" vertical="center"/>
      <protection locked="0"/>
    </xf>
    <xf numFmtId="0" fontId="24" fillId="0" borderId="43" xfId="67" applyFont="1" applyFill="1" applyBorder="1" applyAlignment="1">
      <alignment horizontal="left" vertical="center" wrapText="1"/>
      <protection/>
    </xf>
    <xf numFmtId="49" fontId="46" fillId="0" borderId="17" xfId="59" applyNumberFormat="1" applyFont="1" applyFill="1" applyBorder="1" applyAlignment="1">
      <alignment horizontal="center" vertical="center" wrapText="1"/>
      <protection/>
    </xf>
    <xf numFmtId="0" fontId="24" fillId="0" borderId="0" xfId="67" applyFont="1" applyFill="1" applyBorder="1" applyAlignment="1">
      <alignment horizontal="left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172" fontId="29" fillId="0" borderId="46" xfId="67" applyNumberFormat="1" applyFont="1" applyFill="1" applyBorder="1" applyAlignment="1">
      <alignment horizontal="center" vertical="center" wrapText="1"/>
      <protection/>
    </xf>
    <xf numFmtId="3" fontId="3" fillId="0" borderId="17" xfId="61" applyNumberFormat="1" applyFont="1" applyFill="1" applyBorder="1" applyAlignment="1" applyProtection="1">
      <alignment horizontal="center" vertical="center"/>
      <protection locked="0"/>
    </xf>
    <xf numFmtId="172" fontId="3" fillId="0" borderId="17" xfId="61" applyNumberFormat="1" applyFont="1" applyFill="1" applyBorder="1" applyAlignment="1" applyProtection="1">
      <alignment horizontal="center" vertical="center"/>
      <protection locked="0"/>
    </xf>
    <xf numFmtId="173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11" fillId="0" borderId="48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61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61" applyNumberFormat="1" applyFont="1" applyFill="1" applyBorder="1" applyAlignment="1" applyProtection="1">
      <alignment horizontal="center" vertical="center" wrapText="1"/>
      <protection locked="0"/>
    </xf>
    <xf numFmtId="173" fontId="3" fillId="0" borderId="17" xfId="61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61" applyNumberFormat="1" applyFont="1" applyFill="1" applyBorder="1" applyAlignment="1" applyProtection="1">
      <alignment horizontal="center" vertical="center"/>
      <protection locked="0"/>
    </xf>
    <xf numFmtId="3" fontId="11" fillId="0" borderId="17" xfId="54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center" vertical="center"/>
      <protection locked="0"/>
    </xf>
    <xf numFmtId="3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63" applyNumberFormat="1" applyFont="1" applyFill="1" applyBorder="1" applyAlignment="1">
      <alignment horizontal="center" vertical="center" wrapText="1"/>
      <protection/>
    </xf>
    <xf numFmtId="1" fontId="11" fillId="0" borderId="17" xfId="54" applyNumberFormat="1" applyFont="1" applyFill="1" applyBorder="1" applyAlignment="1">
      <alignment horizontal="center" vertical="center"/>
      <protection/>
    </xf>
    <xf numFmtId="1" fontId="7" fillId="19" borderId="0" xfId="61" applyNumberFormat="1" applyFont="1" applyFill="1" applyBorder="1" applyProtection="1">
      <alignment/>
      <protection locked="0"/>
    </xf>
    <xf numFmtId="0" fontId="4" fillId="0" borderId="22" xfId="57" applyFont="1" applyFill="1" applyBorder="1" applyAlignment="1">
      <alignment horizontal="left" vertical="center" wrapText="1"/>
      <protection/>
    </xf>
    <xf numFmtId="172" fontId="21" fillId="0" borderId="23" xfId="57" applyNumberFormat="1" applyFont="1" applyFill="1" applyBorder="1" applyAlignment="1">
      <alignment horizontal="center" vertical="center"/>
      <protection/>
    </xf>
    <xf numFmtId="172" fontId="21" fillId="0" borderId="29" xfId="57" applyNumberFormat="1" applyFont="1" applyFill="1" applyBorder="1" applyAlignment="1">
      <alignment horizontal="center" vertical="center"/>
      <protection/>
    </xf>
    <xf numFmtId="172" fontId="21" fillId="0" borderId="30" xfId="57" applyNumberFormat="1" applyFont="1" applyFill="1" applyBorder="1" applyAlignment="1">
      <alignment horizontal="center" vertical="center"/>
      <protection/>
    </xf>
    <xf numFmtId="172" fontId="21" fillId="0" borderId="37" xfId="57" applyNumberFormat="1" applyFont="1" applyFill="1" applyBorder="1" applyAlignment="1">
      <alignment horizontal="center" vertical="center"/>
      <protection/>
    </xf>
    <xf numFmtId="172" fontId="21" fillId="0" borderId="38" xfId="57" applyNumberFormat="1" applyFont="1" applyFill="1" applyBorder="1" applyAlignment="1">
      <alignment horizontal="center" vertical="center"/>
      <protection/>
    </xf>
    <xf numFmtId="1" fontId="12" fillId="0" borderId="17" xfId="61" applyNumberFormat="1" applyFont="1" applyFill="1" applyBorder="1" applyAlignment="1" applyProtection="1">
      <alignment horizontal="left" vertical="center" wrapText="1"/>
      <protection locked="0"/>
    </xf>
    <xf numFmtId="172" fontId="21" fillId="0" borderId="22" xfId="57" applyNumberFormat="1" applyFont="1" applyFill="1" applyBorder="1" applyAlignment="1">
      <alignment horizontal="center" vertical="center"/>
      <protection/>
    </xf>
    <xf numFmtId="0" fontId="34" fillId="0" borderId="10" xfId="59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center" vertical="center"/>
      <protection/>
    </xf>
    <xf numFmtId="0" fontId="5" fillId="0" borderId="48" xfId="59" applyFont="1" applyFill="1" applyBorder="1" applyAlignment="1">
      <alignment horizontal="center" vertical="center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5" fillId="0" borderId="17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/>
      <protection/>
    </xf>
    <xf numFmtId="0" fontId="5" fillId="0" borderId="49" xfId="59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left" vertical="center" wrapText="1"/>
      <protection/>
    </xf>
    <xf numFmtId="173" fontId="5" fillId="0" borderId="16" xfId="59" applyNumberFormat="1" applyFont="1" applyFill="1" applyBorder="1" applyAlignment="1">
      <alignment horizontal="center" vertical="center"/>
      <protection/>
    </xf>
    <xf numFmtId="173" fontId="5" fillId="0" borderId="48" xfId="59" applyNumberFormat="1" applyFont="1" applyFill="1" applyBorder="1" applyAlignment="1">
      <alignment horizontal="center" vertical="center"/>
      <protection/>
    </xf>
    <xf numFmtId="0" fontId="34" fillId="0" borderId="50" xfId="59" applyFont="1" applyFill="1" applyBorder="1" applyAlignment="1">
      <alignment horizontal="center" vertical="center" wrapText="1"/>
      <protection/>
    </xf>
    <xf numFmtId="0" fontId="33" fillId="0" borderId="10" xfId="59" applyFont="1" applyFill="1" applyBorder="1" applyAlignment="1">
      <alignment horizontal="center" vertical="top" wrapText="1"/>
      <protection/>
    </xf>
    <xf numFmtId="0" fontId="20" fillId="0" borderId="0" xfId="57" applyFont="1" applyAlignment="1">
      <alignment horizontal="center" vertical="center" wrapText="1"/>
      <protection/>
    </xf>
    <xf numFmtId="0" fontId="36" fillId="0" borderId="51" xfId="65" applyFont="1" applyFill="1" applyBorder="1" applyAlignment="1">
      <alignment horizontal="left" wrapText="1"/>
      <protection/>
    </xf>
    <xf numFmtId="0" fontId="21" fillId="0" borderId="52" xfId="57" applyFont="1" applyFill="1" applyBorder="1" applyAlignment="1">
      <alignment horizontal="center" vertical="center" wrapText="1"/>
      <protection/>
    </xf>
    <xf numFmtId="0" fontId="21" fillId="0" borderId="53" xfId="57" applyFont="1" applyFill="1" applyBorder="1" applyAlignment="1">
      <alignment horizontal="center" vertical="center" wrapText="1"/>
      <protection/>
    </xf>
    <xf numFmtId="0" fontId="21" fillId="0" borderId="54" xfId="57" applyFont="1" applyBorder="1" applyAlignment="1">
      <alignment horizontal="center" vertical="center"/>
      <protection/>
    </xf>
    <xf numFmtId="0" fontId="21" fillId="0" borderId="55" xfId="57" applyFont="1" applyBorder="1" applyAlignment="1">
      <alignment horizontal="center" vertical="center"/>
      <protection/>
    </xf>
    <xf numFmtId="0" fontId="21" fillId="0" borderId="56" xfId="57" applyFont="1" applyBorder="1" applyAlignment="1">
      <alignment horizontal="center" vertical="center"/>
      <protection/>
    </xf>
    <xf numFmtId="0" fontId="32" fillId="0" borderId="0" xfId="64" applyFont="1" applyFill="1" applyAlignment="1">
      <alignment horizontal="center" vertical="top" wrapText="1"/>
      <protection/>
    </xf>
    <xf numFmtId="0" fontId="32" fillId="0" borderId="17" xfId="64" applyFont="1" applyFill="1" applyBorder="1" applyAlignment="1">
      <alignment horizontal="center" vertical="top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32" fillId="0" borderId="10" xfId="64" applyFont="1" applyFill="1" applyBorder="1" applyAlignment="1">
      <alignment horizontal="center" vertical="top" wrapText="1"/>
      <protection/>
    </xf>
    <xf numFmtId="0" fontId="20" fillId="0" borderId="0" xfId="67" applyFont="1" applyFill="1" applyAlignment="1">
      <alignment horizontal="center" wrapText="1"/>
      <protection/>
    </xf>
    <xf numFmtId="0" fontId="22" fillId="0" borderId="0" xfId="67" applyFont="1" applyFill="1" applyAlignment="1">
      <alignment horizontal="center"/>
      <protection/>
    </xf>
    <xf numFmtId="0" fontId="23" fillId="0" borderId="57" xfId="67" applyFont="1" applyFill="1" applyBorder="1" applyAlignment="1">
      <alignment horizontal="center"/>
      <protection/>
    </xf>
    <xf numFmtId="0" fontId="23" fillId="0" borderId="58" xfId="67" applyFont="1" applyFill="1" applyBorder="1" applyAlignment="1">
      <alignment horizontal="center"/>
      <protection/>
    </xf>
    <xf numFmtId="2" fontId="24" fillId="0" borderId="59" xfId="67" applyNumberFormat="1" applyFont="1" applyFill="1" applyBorder="1" applyAlignment="1">
      <alignment horizontal="center" vertical="center" wrapText="1"/>
      <protection/>
    </xf>
    <xf numFmtId="2" fontId="24" fillId="0" borderId="17" xfId="67" applyNumberFormat="1" applyFont="1" applyFill="1" applyBorder="1" applyAlignment="1">
      <alignment horizontal="center" vertical="center" wrapText="1"/>
      <protection/>
    </xf>
    <xf numFmtId="0" fontId="24" fillId="0" borderId="59" xfId="67" applyFont="1" applyFill="1" applyBorder="1" applyAlignment="1">
      <alignment horizontal="center" vertical="center" wrapText="1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14" fontId="24" fillId="0" borderId="59" xfId="48" applyNumberFormat="1" applyFont="1" applyBorder="1" applyAlignment="1">
      <alignment horizontal="center" vertical="center" wrapText="1"/>
      <protection/>
    </xf>
    <xf numFmtId="14" fontId="24" fillId="0" borderId="60" xfId="48" applyNumberFormat="1" applyFont="1" applyBorder="1" applyAlignment="1">
      <alignment horizontal="center" vertical="center" wrapText="1"/>
      <protection/>
    </xf>
    <xf numFmtId="0" fontId="27" fillId="0" borderId="0" xfId="67" applyFont="1" applyFill="1" applyAlignment="1">
      <alignment horizontal="center" wrapText="1"/>
      <protection/>
    </xf>
    <xf numFmtId="0" fontId="22" fillId="0" borderId="0" xfId="67" applyFont="1" applyFill="1" applyAlignment="1">
      <alignment horizontal="center" wrapText="1"/>
      <protection/>
    </xf>
    <xf numFmtId="0" fontId="23" fillId="0" borderId="61" xfId="67" applyFont="1" applyFill="1" applyBorder="1" applyAlignment="1">
      <alignment horizontal="center"/>
      <protection/>
    </xf>
    <xf numFmtId="0" fontId="23" fillId="0" borderId="43" xfId="67" applyFont="1" applyFill="1" applyBorder="1" applyAlignment="1">
      <alignment horizontal="center"/>
      <protection/>
    </xf>
    <xf numFmtId="0" fontId="20" fillId="0" borderId="59" xfId="67" applyFont="1" applyFill="1" applyBorder="1" applyAlignment="1">
      <alignment horizontal="center" vertical="center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60" xfId="67" applyFont="1" applyFill="1" applyBorder="1" applyAlignment="1">
      <alignment horizontal="center" vertical="center" wrapText="1"/>
      <protection/>
    </xf>
    <xf numFmtId="0" fontId="33" fillId="0" borderId="0" xfId="60" applyFont="1" applyAlignment="1">
      <alignment horizontal="center"/>
      <protection/>
    </xf>
    <xf numFmtId="1" fontId="1" fillId="0" borderId="62" xfId="61" applyNumberFormat="1" applyFont="1" applyFill="1" applyBorder="1" applyAlignment="1" applyProtection="1">
      <alignment horizontal="center"/>
      <protection/>
    </xf>
    <xf numFmtId="1" fontId="1" fillId="0" borderId="63" xfId="61" applyNumberFormat="1" applyFont="1" applyFill="1" applyBorder="1" applyAlignment="1" applyProtection="1">
      <alignment horizontal="center"/>
      <protection/>
    </xf>
    <xf numFmtId="1" fontId="1" fillId="0" borderId="19" xfId="61" applyNumberFormat="1" applyFont="1" applyFill="1" applyBorder="1" applyAlignment="1" applyProtection="1">
      <alignment horizontal="center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/>
    </xf>
    <xf numFmtId="1" fontId="11" fillId="0" borderId="62" xfId="61" applyNumberFormat="1" applyFont="1" applyFill="1" applyBorder="1" applyAlignment="1" applyProtection="1">
      <alignment horizontal="center" vertical="center" wrapText="1"/>
      <protection/>
    </xf>
    <xf numFmtId="1" fontId="11" fillId="0" borderId="64" xfId="61" applyNumberFormat="1" applyFont="1" applyFill="1" applyBorder="1" applyAlignment="1" applyProtection="1">
      <alignment horizontal="center" vertical="center" wrapText="1"/>
      <protection/>
    </xf>
    <xf numFmtId="1" fontId="11" fillId="0" borderId="50" xfId="61" applyNumberFormat="1" applyFont="1" applyFill="1" applyBorder="1" applyAlignment="1" applyProtection="1">
      <alignment horizontal="center" vertical="center" wrapText="1"/>
      <protection/>
    </xf>
    <xf numFmtId="1" fontId="11" fillId="0" borderId="65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1" fillId="0" borderId="66" xfId="61" applyNumberFormat="1" applyFont="1" applyFill="1" applyBorder="1" applyAlignment="1" applyProtection="1">
      <alignment horizontal="center" vertical="center" wrapText="1"/>
      <protection/>
    </xf>
    <xf numFmtId="1" fontId="11" fillId="0" borderId="14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0" borderId="49" xfId="61" applyNumberFormat="1" applyFont="1" applyFill="1" applyBorder="1" applyAlignment="1" applyProtection="1">
      <alignment horizontal="center" vertical="center" wrapText="1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62" xfId="61" applyNumberFormat="1" applyFont="1" applyFill="1" applyBorder="1" applyAlignment="1" applyProtection="1">
      <alignment horizontal="center" vertical="center" wrapText="1"/>
      <protection/>
    </xf>
    <xf numFmtId="1" fontId="13" fillId="0" borderId="19" xfId="61" applyNumberFormat="1" applyFont="1" applyFill="1" applyBorder="1" applyAlignment="1" applyProtection="1">
      <alignment horizontal="center" vertical="center" wrapText="1"/>
      <protection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32" fillId="0" borderId="0" xfId="61" applyNumberFormat="1" applyFont="1" applyFill="1" applyAlignment="1" applyProtection="1">
      <alignment horizontal="center"/>
      <protection locked="0"/>
    </xf>
    <xf numFmtId="1" fontId="32" fillId="0" borderId="67" xfId="61" applyNumberFormat="1" applyFont="1" applyFill="1" applyBorder="1" applyAlignment="1" applyProtection="1">
      <alignment horizontal="center" vertical="center"/>
      <protection locked="0"/>
    </xf>
    <xf numFmtId="1" fontId="32" fillId="0" borderId="68" xfId="61" applyNumberFormat="1" applyFont="1" applyFill="1" applyBorder="1" applyAlignment="1" applyProtection="1">
      <alignment horizontal="center" vertical="center"/>
      <protection locked="0"/>
    </xf>
    <xf numFmtId="1" fontId="32" fillId="0" borderId="69" xfId="61" applyNumberFormat="1" applyFont="1" applyFill="1" applyBorder="1" applyAlignment="1" applyProtection="1">
      <alignment horizontal="center" vertical="center"/>
      <protection locked="0"/>
    </xf>
    <xf numFmtId="1" fontId="14" fillId="0" borderId="16" xfId="61" applyNumberFormat="1" applyFont="1" applyFill="1" applyBorder="1" applyAlignment="1" applyProtection="1">
      <alignment horizontal="center" vertical="center" wrapText="1"/>
      <protection/>
    </xf>
    <xf numFmtId="1" fontId="14" fillId="0" borderId="48" xfId="61" applyNumberFormat="1" applyFont="1" applyFill="1" applyBorder="1" applyAlignment="1" applyProtection="1">
      <alignment horizontal="center" vertical="center" wrapText="1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66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49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6" xfId="61" applyNumberFormat="1" applyFont="1" applyFill="1" applyBorder="1" applyAlignment="1" applyProtection="1">
      <alignment horizontal="center" vertical="center" wrapText="1"/>
      <protection/>
    </xf>
    <xf numFmtId="1" fontId="10" fillId="0" borderId="48" xfId="61" applyNumberFormat="1" applyFont="1" applyFill="1" applyBorder="1" applyAlignment="1" applyProtection="1">
      <alignment horizontal="center" vertical="center" wrapText="1"/>
      <protection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  <xf numFmtId="1" fontId="11" fillId="0" borderId="70" xfId="61" applyNumberFormat="1" applyFont="1" applyFill="1" applyBorder="1" applyAlignment="1" applyProtection="1">
      <alignment horizontal="center" vertical="center" wrapText="1"/>
      <protection/>
    </xf>
    <xf numFmtId="1" fontId="11" fillId="0" borderId="71" xfId="61" applyNumberFormat="1" applyFont="1" applyFill="1" applyBorder="1" applyAlignment="1" applyProtection="1">
      <alignment horizontal="center" vertical="center" wrapText="1"/>
      <protection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1" fontId="11" fillId="0" borderId="48" xfId="61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Інваліди_Лайт1111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="86" zoomScaleNormal="86" zoomScaleSheetLayoutView="80" zoomScalePageLayoutView="0" workbookViewId="0" topLeftCell="A1">
      <selection activeCell="B10" sqref="B10"/>
    </sheetView>
  </sheetViews>
  <sheetFormatPr defaultColWidth="10.28125" defaultRowHeight="15"/>
  <cols>
    <col min="1" max="1" width="33.421875" style="77" customWidth="1"/>
    <col min="2" max="2" width="10.7109375" style="82" customWidth="1"/>
    <col min="3" max="3" width="11.421875" style="82" customWidth="1"/>
    <col min="4" max="4" width="10.421875" style="77" customWidth="1"/>
    <col min="5" max="5" width="11.28125" style="77" customWidth="1"/>
    <col min="6" max="6" width="12.7109375" style="77" customWidth="1"/>
    <col min="7" max="7" width="12.00390625" style="77" customWidth="1"/>
    <col min="8" max="8" width="10.00390625" style="77" customWidth="1"/>
    <col min="9" max="9" width="11.140625" style="77" customWidth="1"/>
    <col min="10" max="10" width="10.8515625" style="77" customWidth="1"/>
    <col min="11" max="11" width="10.57421875" style="77" customWidth="1"/>
    <col min="12" max="245" width="7.8515625" style="77" customWidth="1"/>
    <col min="246" max="246" width="39.28125" style="77" customWidth="1"/>
    <col min="247" max="16384" width="10.28125" style="77" customWidth="1"/>
  </cols>
  <sheetData>
    <row r="1" spans="1:11" ht="74.25" customHeight="1">
      <c r="A1" s="224" t="s">
        <v>123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6.5" customHeight="1" thickBot="1">
      <c r="A2" s="225" t="s">
        <v>87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s="79" customFormat="1" ht="39" customHeight="1" thickTop="1">
      <c r="A3" s="78"/>
      <c r="B3" s="226" t="s">
        <v>55</v>
      </c>
      <c r="C3" s="227"/>
      <c r="D3" s="228" t="s">
        <v>56</v>
      </c>
      <c r="E3" s="229"/>
      <c r="F3" s="228" t="s">
        <v>57</v>
      </c>
      <c r="G3" s="229"/>
      <c r="H3" s="228" t="s">
        <v>58</v>
      </c>
      <c r="I3" s="229"/>
      <c r="J3" s="228" t="s">
        <v>59</v>
      </c>
      <c r="K3" s="230"/>
    </row>
    <row r="4" spans="1:11" s="79" customFormat="1" ht="40.5" customHeight="1" thickBot="1">
      <c r="A4" s="80"/>
      <c r="B4" s="117" t="s">
        <v>124</v>
      </c>
      <c r="C4" s="118" t="s">
        <v>125</v>
      </c>
      <c r="D4" s="117" t="s">
        <v>124</v>
      </c>
      <c r="E4" s="118" t="s">
        <v>125</v>
      </c>
      <c r="F4" s="117" t="s">
        <v>124</v>
      </c>
      <c r="G4" s="118" t="s">
        <v>125</v>
      </c>
      <c r="H4" s="117" t="s">
        <v>124</v>
      </c>
      <c r="I4" s="118" t="s">
        <v>125</v>
      </c>
      <c r="J4" s="117" t="s">
        <v>124</v>
      </c>
      <c r="K4" s="118" t="s">
        <v>125</v>
      </c>
    </row>
    <row r="5" spans="1:11" s="79" customFormat="1" ht="63" customHeight="1" thickTop="1">
      <c r="A5" s="204" t="s">
        <v>62</v>
      </c>
      <c r="B5" s="205">
        <v>477.9</v>
      </c>
      <c r="C5" s="211">
        <v>478.4</v>
      </c>
      <c r="D5" s="91"/>
      <c r="E5" s="90"/>
      <c r="F5" s="91"/>
      <c r="G5" s="90"/>
      <c r="H5" s="92"/>
      <c r="I5" s="90"/>
      <c r="J5" s="92"/>
      <c r="K5" s="93"/>
    </row>
    <row r="6" spans="1:11" s="79" customFormat="1" ht="48.75" customHeight="1">
      <c r="A6" s="116" t="s">
        <v>61</v>
      </c>
      <c r="B6" s="94">
        <v>62.9</v>
      </c>
      <c r="C6" s="110">
        <v>63.7</v>
      </c>
      <c r="D6" s="94"/>
      <c r="E6" s="95"/>
      <c r="F6" s="94"/>
      <c r="G6" s="95"/>
      <c r="H6" s="96"/>
      <c r="I6" s="95"/>
      <c r="J6" s="96"/>
      <c r="K6" s="97"/>
    </row>
    <row r="7" spans="1:11" s="79" customFormat="1" ht="57" customHeight="1">
      <c r="A7" s="113" t="s">
        <v>63</v>
      </c>
      <c r="B7" s="206">
        <v>423.7</v>
      </c>
      <c r="C7" s="207">
        <v>426.1</v>
      </c>
      <c r="D7" s="98"/>
      <c r="E7" s="99"/>
      <c r="F7" s="98"/>
      <c r="G7" s="99"/>
      <c r="H7" s="100"/>
      <c r="I7" s="99"/>
      <c r="J7" s="100"/>
      <c r="K7" s="101"/>
    </row>
    <row r="8" spans="1:11" s="79" customFormat="1" ht="54.75" customHeight="1">
      <c r="A8" s="114" t="s">
        <v>60</v>
      </c>
      <c r="B8" s="102">
        <v>55.8</v>
      </c>
      <c r="C8" s="103">
        <v>56.8</v>
      </c>
      <c r="D8" s="102"/>
      <c r="E8" s="103"/>
      <c r="F8" s="102"/>
      <c r="G8" s="103"/>
      <c r="H8" s="104"/>
      <c r="I8" s="103"/>
      <c r="J8" s="104"/>
      <c r="K8" s="105"/>
    </row>
    <row r="9" spans="1:11" s="79" customFormat="1" ht="70.5" customHeight="1">
      <c r="A9" s="115" t="s">
        <v>69</v>
      </c>
      <c r="B9" s="208">
        <v>54.2</v>
      </c>
      <c r="C9" s="209">
        <v>52.3</v>
      </c>
      <c r="D9" s="106"/>
      <c r="E9" s="107"/>
      <c r="F9" s="106"/>
      <c r="G9" s="107"/>
      <c r="H9" s="108"/>
      <c r="I9" s="107"/>
      <c r="J9" s="108"/>
      <c r="K9" s="109"/>
    </row>
    <row r="10" spans="1:11" s="79" customFormat="1" ht="60.75" customHeight="1">
      <c r="A10" s="116" t="s">
        <v>64</v>
      </c>
      <c r="B10" s="94">
        <v>11.3</v>
      </c>
      <c r="C10" s="110">
        <v>10.9</v>
      </c>
      <c r="D10" s="94"/>
      <c r="E10" s="110"/>
      <c r="F10" s="94"/>
      <c r="G10" s="110"/>
      <c r="H10" s="111"/>
      <c r="I10" s="110"/>
      <c r="J10" s="111"/>
      <c r="K10" s="112"/>
    </row>
    <row r="11" spans="1:11" s="84" customFormat="1" ht="15.75">
      <c r="A11" s="81"/>
      <c r="B11" s="81"/>
      <c r="C11" s="82"/>
      <c r="D11" s="81"/>
      <c r="E11" s="81"/>
      <c r="F11" s="83"/>
      <c r="G11" s="81"/>
      <c r="H11" s="81"/>
      <c r="I11" s="81"/>
      <c r="J11" s="81"/>
      <c r="K11" s="81"/>
    </row>
    <row r="12" spans="1:11" s="86" customFormat="1" ht="12" customHeight="1">
      <c r="A12" s="85"/>
      <c r="B12" s="85"/>
      <c r="C12" s="82"/>
      <c r="D12" s="85"/>
      <c r="E12" s="85"/>
      <c r="F12" s="83"/>
      <c r="G12" s="85"/>
      <c r="H12" s="85"/>
      <c r="I12" s="85"/>
      <c r="J12" s="85"/>
      <c r="K12" s="85"/>
    </row>
    <row r="13" spans="1:6" ht="15.75">
      <c r="A13" s="87"/>
      <c r="F13" s="83"/>
    </row>
    <row r="14" spans="1:6" ht="15.75">
      <c r="A14" s="87"/>
      <c r="F14" s="83"/>
    </row>
    <row r="15" spans="1:6" ht="15.75">
      <c r="A15" s="87"/>
      <c r="F15" s="83"/>
    </row>
    <row r="16" spans="1:6" ht="15.75">
      <c r="A16" s="87"/>
      <c r="F16" s="88"/>
    </row>
    <row r="17" spans="1:6" ht="15.75">
      <c r="A17" s="87"/>
      <c r="F17" s="89"/>
    </row>
    <row r="18" spans="1:6" ht="15.75">
      <c r="A18" s="87"/>
      <c r="F18" s="83"/>
    </row>
    <row r="19" spans="1:6" ht="15.75">
      <c r="A19" s="87"/>
      <c r="F19" s="83"/>
    </row>
    <row r="20" spans="1:6" ht="15.75">
      <c r="A20" s="87"/>
      <c r="F20" s="83"/>
    </row>
    <row r="21" spans="1:6" ht="15.75">
      <c r="A21" s="87"/>
      <c r="F21" s="83"/>
    </row>
    <row r="22" ht="15">
      <c r="A22" s="87"/>
    </row>
  </sheetData>
  <sheetProtection/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9"/>
  <sheetViews>
    <sheetView zoomScale="71" zoomScaleNormal="71" zoomScaleSheetLayoutView="75" workbookViewId="0" topLeftCell="B1">
      <selection activeCell="P12" sqref="P12"/>
    </sheetView>
  </sheetViews>
  <sheetFormatPr defaultColWidth="9.140625" defaultRowHeight="15"/>
  <cols>
    <col min="1" max="1" width="1.28515625" style="143" hidden="1" customWidth="1"/>
    <col min="2" max="2" width="34.421875" style="143" customWidth="1"/>
    <col min="3" max="3" width="15.421875" style="143" customWidth="1"/>
    <col min="4" max="4" width="14.00390625" style="143" customWidth="1"/>
    <col min="5" max="5" width="17.57421875" style="143" customWidth="1"/>
    <col min="6" max="6" width="16.7109375" style="143" customWidth="1"/>
    <col min="7" max="7" width="9.140625" style="143" customWidth="1"/>
    <col min="8" max="10" width="0" style="143" hidden="1" customWidth="1"/>
    <col min="11" max="16384" width="9.140625" style="143" customWidth="1"/>
  </cols>
  <sheetData>
    <row r="1" s="119" customFormat="1" ht="10.5" customHeight="1">
      <c r="F1" s="120"/>
    </row>
    <row r="2" spans="1:6" s="121" customFormat="1" ht="51" customHeight="1">
      <c r="A2" s="231" t="s">
        <v>90</v>
      </c>
      <c r="B2" s="231"/>
      <c r="C2" s="231"/>
      <c r="D2" s="231"/>
      <c r="E2" s="231"/>
      <c r="F2" s="231"/>
    </row>
    <row r="3" spans="1:6" s="121" customFormat="1" ht="9" customHeight="1">
      <c r="A3" s="122"/>
      <c r="B3" s="122"/>
      <c r="C3" s="122"/>
      <c r="D3" s="122"/>
      <c r="E3" s="122"/>
      <c r="F3" s="122"/>
    </row>
    <row r="4" spans="1:6" s="121" customFormat="1" ht="27" customHeight="1">
      <c r="A4" s="122"/>
      <c r="B4" s="234" t="s">
        <v>91</v>
      </c>
      <c r="C4" s="234"/>
      <c r="D4" s="122"/>
      <c r="E4" s="122"/>
      <c r="F4" s="123" t="s">
        <v>65</v>
      </c>
    </row>
    <row r="5" spans="1:6" s="121" customFormat="1" ht="24.75" customHeight="1">
      <c r="A5" s="122"/>
      <c r="B5" s="232"/>
      <c r="C5" s="233" t="s">
        <v>126</v>
      </c>
      <c r="D5" s="233" t="s">
        <v>127</v>
      </c>
      <c r="E5" s="233" t="s">
        <v>66</v>
      </c>
      <c r="F5" s="233"/>
    </row>
    <row r="6" spans="1:6" s="121" customFormat="1" ht="54.75" customHeight="1">
      <c r="A6" s="124"/>
      <c r="B6" s="232"/>
      <c r="C6" s="233"/>
      <c r="D6" s="233"/>
      <c r="E6" s="125" t="s">
        <v>3</v>
      </c>
      <c r="F6" s="126" t="s">
        <v>67</v>
      </c>
    </row>
    <row r="7" spans="2:6" s="127" customFormat="1" ht="19.5" customHeight="1">
      <c r="B7" s="128" t="s">
        <v>28</v>
      </c>
      <c r="C7" s="129">
        <v>1</v>
      </c>
      <c r="D7" s="130">
        <v>2</v>
      </c>
      <c r="E7" s="129">
        <v>3</v>
      </c>
      <c r="F7" s="130">
        <v>4</v>
      </c>
    </row>
    <row r="8" spans="2:10" s="131" customFormat="1" ht="27.75" customHeight="1">
      <c r="B8" s="171" t="s">
        <v>71</v>
      </c>
      <c r="C8" s="132">
        <f>SUM(C9:C29)</f>
        <v>6322</v>
      </c>
      <c r="D8" s="132">
        <f>SUM(D9:D29)</f>
        <v>7381</v>
      </c>
      <c r="E8" s="133">
        <f>IF(C8=0,0,(D8/C8)*100)</f>
        <v>116.75102815564695</v>
      </c>
      <c r="F8" s="132">
        <f aca="true" t="shared" si="0" ref="F8:F29">D8-C8</f>
        <v>1059</v>
      </c>
      <c r="I8" s="134"/>
      <c r="J8" s="134"/>
    </row>
    <row r="9" spans="2:10" s="135" customFormat="1" ht="23.25" customHeight="1">
      <c r="B9" s="136" t="s">
        <v>100</v>
      </c>
      <c r="C9" s="137">
        <v>666</v>
      </c>
      <c r="D9" s="137">
        <v>186</v>
      </c>
      <c r="E9" s="138">
        <f aca="true" t="shared" si="1" ref="E9:E29">IF(C9=0,0,(D9/C9)*100)</f>
        <v>27.927927927927925</v>
      </c>
      <c r="F9" s="137">
        <f t="shared" si="0"/>
        <v>-480</v>
      </c>
      <c r="H9" s="139">
        <f>ROUND(D9/$D$8*100,1)</f>
        <v>2.5</v>
      </c>
      <c r="I9" s="140">
        <f>ROUND(C9/1000,1)</f>
        <v>0.7</v>
      </c>
      <c r="J9" s="140">
        <f>ROUND(D9/1000,1)</f>
        <v>0.2</v>
      </c>
    </row>
    <row r="10" spans="2:10" s="135" customFormat="1" ht="23.25" customHeight="1">
      <c r="B10" s="136" t="s">
        <v>101</v>
      </c>
      <c r="C10" s="137">
        <v>151</v>
      </c>
      <c r="D10" s="137">
        <v>228</v>
      </c>
      <c r="E10" s="138">
        <f t="shared" si="1"/>
        <v>150.9933774834437</v>
      </c>
      <c r="F10" s="137">
        <f t="shared" si="0"/>
        <v>77</v>
      </c>
      <c r="H10" s="139">
        <f aca="true" t="shared" si="2" ref="H10:H29">ROUND(D10/$D$8*100,1)</f>
        <v>3.1</v>
      </c>
      <c r="I10" s="140">
        <f aca="true" t="shared" si="3" ref="I10:J29">ROUND(C10/1000,1)</f>
        <v>0.2</v>
      </c>
      <c r="J10" s="140">
        <f t="shared" si="3"/>
        <v>0.2</v>
      </c>
    </row>
    <row r="11" spans="2:10" s="135" customFormat="1" ht="23.25" customHeight="1">
      <c r="B11" s="136" t="s">
        <v>102</v>
      </c>
      <c r="C11" s="137">
        <v>36</v>
      </c>
      <c r="D11" s="137">
        <v>37</v>
      </c>
      <c r="E11" s="138">
        <f t="shared" si="1"/>
        <v>102.77777777777777</v>
      </c>
      <c r="F11" s="137">
        <f t="shared" si="0"/>
        <v>1</v>
      </c>
      <c r="H11" s="141">
        <f t="shared" si="2"/>
        <v>0.5</v>
      </c>
      <c r="I11" s="140">
        <f t="shared" si="3"/>
        <v>0</v>
      </c>
      <c r="J11" s="140">
        <f t="shared" si="3"/>
        <v>0</v>
      </c>
    </row>
    <row r="12" spans="2:10" s="135" customFormat="1" ht="23.25" customHeight="1">
      <c r="B12" s="136" t="s">
        <v>103</v>
      </c>
      <c r="C12" s="137">
        <v>94</v>
      </c>
      <c r="D12" s="137">
        <v>201</v>
      </c>
      <c r="E12" s="138">
        <f t="shared" si="1"/>
        <v>213.82978723404253</v>
      </c>
      <c r="F12" s="137">
        <f t="shared" si="0"/>
        <v>107</v>
      </c>
      <c r="H12" s="139">
        <f t="shared" si="2"/>
        <v>2.7</v>
      </c>
      <c r="I12" s="140">
        <f t="shared" si="3"/>
        <v>0.1</v>
      </c>
      <c r="J12" s="140">
        <f t="shared" si="3"/>
        <v>0.2</v>
      </c>
    </row>
    <row r="13" spans="2:10" s="135" customFormat="1" ht="23.25" customHeight="1">
      <c r="B13" s="136" t="s">
        <v>104</v>
      </c>
      <c r="C13" s="137">
        <v>295</v>
      </c>
      <c r="D13" s="137">
        <v>469</v>
      </c>
      <c r="E13" s="138">
        <f t="shared" si="1"/>
        <v>158.98305084745763</v>
      </c>
      <c r="F13" s="137">
        <f t="shared" si="0"/>
        <v>174</v>
      </c>
      <c r="H13" s="141">
        <f t="shared" si="2"/>
        <v>6.4</v>
      </c>
      <c r="I13" s="140">
        <f t="shared" si="3"/>
        <v>0.3</v>
      </c>
      <c r="J13" s="140">
        <f t="shared" si="3"/>
        <v>0.5</v>
      </c>
    </row>
    <row r="14" spans="2:10" s="135" customFormat="1" ht="23.25" customHeight="1">
      <c r="B14" s="136" t="s">
        <v>105</v>
      </c>
      <c r="C14" s="137">
        <v>202</v>
      </c>
      <c r="D14" s="137">
        <v>669</v>
      </c>
      <c r="E14" s="138">
        <f t="shared" si="1"/>
        <v>331.18811881188117</v>
      </c>
      <c r="F14" s="137">
        <f t="shared" si="0"/>
        <v>467</v>
      </c>
      <c r="H14" s="139">
        <f t="shared" si="2"/>
        <v>9.1</v>
      </c>
      <c r="I14" s="140">
        <f t="shared" si="3"/>
        <v>0.2</v>
      </c>
      <c r="J14" s="140">
        <f t="shared" si="3"/>
        <v>0.7</v>
      </c>
    </row>
    <row r="15" spans="2:10" s="135" customFormat="1" ht="23.25" customHeight="1">
      <c r="B15" s="136" t="s">
        <v>106</v>
      </c>
      <c r="C15" s="137">
        <v>220</v>
      </c>
      <c r="D15" s="137">
        <v>88</v>
      </c>
      <c r="E15" s="138">
        <f t="shared" si="1"/>
        <v>40</v>
      </c>
      <c r="F15" s="137">
        <f t="shared" si="0"/>
        <v>-132</v>
      </c>
      <c r="H15" s="139">
        <f t="shared" si="2"/>
        <v>1.2</v>
      </c>
      <c r="I15" s="140">
        <f t="shared" si="3"/>
        <v>0.2</v>
      </c>
      <c r="J15" s="140">
        <f t="shared" si="3"/>
        <v>0.1</v>
      </c>
    </row>
    <row r="16" spans="2:10" s="135" customFormat="1" ht="23.25" customHeight="1">
      <c r="B16" s="136" t="s">
        <v>107</v>
      </c>
      <c r="C16" s="137">
        <v>222</v>
      </c>
      <c r="D16" s="137">
        <v>221</v>
      </c>
      <c r="E16" s="138">
        <f t="shared" si="1"/>
        <v>99.54954954954955</v>
      </c>
      <c r="F16" s="137">
        <f t="shared" si="0"/>
        <v>-1</v>
      </c>
      <c r="H16" s="139">
        <f t="shared" si="2"/>
        <v>3</v>
      </c>
      <c r="I16" s="140">
        <f t="shared" si="3"/>
        <v>0.2</v>
      </c>
      <c r="J16" s="140">
        <f t="shared" si="3"/>
        <v>0.2</v>
      </c>
    </row>
    <row r="17" spans="2:10" s="135" customFormat="1" ht="23.25" customHeight="1">
      <c r="B17" s="136" t="s">
        <v>108</v>
      </c>
      <c r="C17" s="137">
        <v>36</v>
      </c>
      <c r="D17" s="137">
        <v>135</v>
      </c>
      <c r="E17" s="138">
        <f t="shared" si="1"/>
        <v>375</v>
      </c>
      <c r="F17" s="137">
        <f t="shared" si="0"/>
        <v>99</v>
      </c>
      <c r="H17" s="139">
        <f t="shared" si="2"/>
        <v>1.8</v>
      </c>
      <c r="I17" s="140">
        <f t="shared" si="3"/>
        <v>0</v>
      </c>
      <c r="J17" s="140">
        <f t="shared" si="3"/>
        <v>0.1</v>
      </c>
    </row>
    <row r="18" spans="2:10" s="135" customFormat="1" ht="23.25" customHeight="1">
      <c r="B18" s="136" t="s">
        <v>109</v>
      </c>
      <c r="C18" s="137">
        <v>290</v>
      </c>
      <c r="D18" s="137">
        <v>162</v>
      </c>
      <c r="E18" s="138">
        <f t="shared" si="1"/>
        <v>55.86206896551724</v>
      </c>
      <c r="F18" s="137">
        <f t="shared" si="0"/>
        <v>-128</v>
      </c>
      <c r="H18" s="139">
        <f t="shared" si="2"/>
        <v>2.2</v>
      </c>
      <c r="I18" s="140">
        <f t="shared" si="3"/>
        <v>0.3</v>
      </c>
      <c r="J18" s="140">
        <f t="shared" si="3"/>
        <v>0.2</v>
      </c>
    </row>
    <row r="19" spans="2:10" s="135" customFormat="1" ht="23.25" customHeight="1">
      <c r="B19" s="136" t="s">
        <v>110</v>
      </c>
      <c r="C19" s="137">
        <v>329</v>
      </c>
      <c r="D19" s="137">
        <v>171</v>
      </c>
      <c r="E19" s="138">
        <f t="shared" si="1"/>
        <v>51.97568389057751</v>
      </c>
      <c r="F19" s="137">
        <f t="shared" si="0"/>
        <v>-158</v>
      </c>
      <c r="H19" s="139">
        <f t="shared" si="2"/>
        <v>2.3</v>
      </c>
      <c r="I19" s="140">
        <f t="shared" si="3"/>
        <v>0.3</v>
      </c>
      <c r="J19" s="140">
        <f t="shared" si="3"/>
        <v>0.2</v>
      </c>
    </row>
    <row r="20" spans="2:10" s="135" customFormat="1" ht="23.25" customHeight="1">
      <c r="B20" s="136" t="s">
        <v>111</v>
      </c>
      <c r="C20" s="137">
        <v>237</v>
      </c>
      <c r="D20" s="137">
        <v>334</v>
      </c>
      <c r="E20" s="138">
        <f t="shared" si="1"/>
        <v>140.9282700421941</v>
      </c>
      <c r="F20" s="137">
        <f t="shared" si="0"/>
        <v>97</v>
      </c>
      <c r="H20" s="141">
        <f t="shared" si="2"/>
        <v>4.5</v>
      </c>
      <c r="I20" s="140">
        <f t="shared" si="3"/>
        <v>0.2</v>
      </c>
      <c r="J20" s="140">
        <f t="shared" si="3"/>
        <v>0.3</v>
      </c>
    </row>
    <row r="21" spans="2:10" s="135" customFormat="1" ht="23.25" customHeight="1">
      <c r="B21" s="136" t="s">
        <v>112</v>
      </c>
      <c r="C21" s="137">
        <v>109</v>
      </c>
      <c r="D21" s="137">
        <v>398</v>
      </c>
      <c r="E21" s="138">
        <f t="shared" si="1"/>
        <v>365.13761467889907</v>
      </c>
      <c r="F21" s="137">
        <f t="shared" si="0"/>
        <v>289</v>
      </c>
      <c r="H21" s="141">
        <f t="shared" si="2"/>
        <v>5.4</v>
      </c>
      <c r="I21" s="140">
        <f t="shared" si="3"/>
        <v>0.1</v>
      </c>
      <c r="J21" s="140">
        <f t="shared" si="3"/>
        <v>0.4</v>
      </c>
    </row>
    <row r="22" spans="2:10" s="135" customFormat="1" ht="23.25" customHeight="1">
      <c r="B22" s="136" t="s">
        <v>113</v>
      </c>
      <c r="C22" s="137">
        <v>9</v>
      </c>
      <c r="D22" s="137">
        <v>125</v>
      </c>
      <c r="E22" s="138">
        <f t="shared" si="1"/>
        <v>1388.888888888889</v>
      </c>
      <c r="F22" s="137">
        <f t="shared" si="0"/>
        <v>116</v>
      </c>
      <c r="H22" s="141">
        <f t="shared" si="2"/>
        <v>1.7</v>
      </c>
      <c r="I22" s="140">
        <f t="shared" si="3"/>
        <v>0</v>
      </c>
      <c r="J22" s="140">
        <f t="shared" si="3"/>
        <v>0.1</v>
      </c>
    </row>
    <row r="23" spans="2:10" s="135" customFormat="1" ht="23.25" customHeight="1">
      <c r="B23" s="136" t="s">
        <v>114</v>
      </c>
      <c r="C23" s="137">
        <v>166</v>
      </c>
      <c r="D23" s="137">
        <v>180</v>
      </c>
      <c r="E23" s="138">
        <f t="shared" si="1"/>
        <v>108.43373493975903</v>
      </c>
      <c r="F23" s="137">
        <f t="shared" si="0"/>
        <v>14</v>
      </c>
      <c r="H23" s="139">
        <f t="shared" si="2"/>
        <v>2.4</v>
      </c>
      <c r="I23" s="140">
        <f t="shared" si="3"/>
        <v>0.2</v>
      </c>
      <c r="J23" s="140">
        <f t="shared" si="3"/>
        <v>0.2</v>
      </c>
    </row>
    <row r="24" spans="2:10" s="135" customFormat="1" ht="23.25" customHeight="1">
      <c r="B24" s="136" t="s">
        <v>115</v>
      </c>
      <c r="C24" s="142">
        <v>49</v>
      </c>
      <c r="D24" s="142">
        <v>111</v>
      </c>
      <c r="E24" s="138">
        <f t="shared" si="1"/>
        <v>226.53061224489795</v>
      </c>
      <c r="F24" s="137">
        <f t="shared" si="0"/>
        <v>62</v>
      </c>
      <c r="H24" s="139">
        <f t="shared" si="2"/>
        <v>1.5</v>
      </c>
      <c r="I24" s="140">
        <f t="shared" si="3"/>
        <v>0</v>
      </c>
      <c r="J24" s="140">
        <f t="shared" si="3"/>
        <v>0.1</v>
      </c>
    </row>
    <row r="25" spans="2:10" s="135" customFormat="1" ht="23.25" customHeight="1">
      <c r="B25" s="136" t="s">
        <v>116</v>
      </c>
      <c r="C25" s="137">
        <v>150</v>
      </c>
      <c r="D25" s="137">
        <v>134</v>
      </c>
      <c r="E25" s="138">
        <f t="shared" si="1"/>
        <v>89.33333333333333</v>
      </c>
      <c r="F25" s="137">
        <f t="shared" si="0"/>
        <v>-16</v>
      </c>
      <c r="H25" s="139">
        <f t="shared" si="2"/>
        <v>1.8</v>
      </c>
      <c r="I25" s="140">
        <f t="shared" si="3"/>
        <v>0.2</v>
      </c>
      <c r="J25" s="140">
        <f t="shared" si="3"/>
        <v>0.1</v>
      </c>
    </row>
    <row r="26" spans="2:10" s="135" customFormat="1" ht="26.25" customHeight="1">
      <c r="B26" s="170" t="s">
        <v>117</v>
      </c>
      <c r="C26" s="137">
        <v>61</v>
      </c>
      <c r="D26" s="137">
        <v>192</v>
      </c>
      <c r="E26" s="138">
        <f t="shared" si="1"/>
        <v>314.75409836065575</v>
      </c>
      <c r="F26" s="137">
        <f t="shared" si="0"/>
        <v>131</v>
      </c>
      <c r="H26" s="139">
        <f t="shared" si="2"/>
        <v>2.6</v>
      </c>
      <c r="I26" s="140">
        <f t="shared" si="3"/>
        <v>0.1</v>
      </c>
      <c r="J26" s="140">
        <f t="shared" si="3"/>
        <v>0.2</v>
      </c>
    </row>
    <row r="27" spans="2:10" s="135" customFormat="1" ht="23.25" customHeight="1">
      <c r="B27" s="170" t="s">
        <v>118</v>
      </c>
      <c r="C27" s="137">
        <v>1961</v>
      </c>
      <c r="D27" s="137">
        <v>1747</v>
      </c>
      <c r="E27" s="138">
        <f t="shared" si="1"/>
        <v>89.08720040795512</v>
      </c>
      <c r="F27" s="137">
        <f t="shared" si="0"/>
        <v>-214</v>
      </c>
      <c r="H27" s="139">
        <f t="shared" si="2"/>
        <v>23.7</v>
      </c>
      <c r="I27" s="140">
        <f t="shared" si="3"/>
        <v>2</v>
      </c>
      <c r="J27" s="140">
        <f t="shared" si="3"/>
        <v>1.7</v>
      </c>
    </row>
    <row r="28" spans="2:10" s="135" customFormat="1" ht="34.5" customHeight="1">
      <c r="B28" s="170" t="s">
        <v>119</v>
      </c>
      <c r="C28" s="137">
        <v>570</v>
      </c>
      <c r="D28" s="137">
        <v>687</v>
      </c>
      <c r="E28" s="138">
        <f t="shared" si="1"/>
        <v>120.52631578947368</v>
      </c>
      <c r="F28" s="137">
        <f t="shared" si="0"/>
        <v>117</v>
      </c>
      <c r="H28" s="139">
        <f t="shared" si="2"/>
        <v>9.3</v>
      </c>
      <c r="I28" s="140">
        <f t="shared" si="3"/>
        <v>0.6</v>
      </c>
      <c r="J28" s="140">
        <f t="shared" si="3"/>
        <v>0.7</v>
      </c>
    </row>
    <row r="29" spans="2:10" s="135" customFormat="1" ht="35.25" customHeight="1">
      <c r="B29" s="170" t="s">
        <v>70</v>
      </c>
      <c r="C29" s="137">
        <v>469</v>
      </c>
      <c r="D29" s="137">
        <v>906</v>
      </c>
      <c r="E29" s="138">
        <f t="shared" si="1"/>
        <v>193.1769722814499</v>
      </c>
      <c r="F29" s="137">
        <f t="shared" si="0"/>
        <v>437</v>
      </c>
      <c r="H29" s="139">
        <f t="shared" si="2"/>
        <v>12.3</v>
      </c>
      <c r="I29" s="140">
        <f t="shared" si="3"/>
        <v>0.5</v>
      </c>
      <c r="J29" s="140">
        <f t="shared" si="3"/>
        <v>0.9</v>
      </c>
    </row>
  </sheetData>
  <sheetProtection/>
  <mergeCells count="6">
    <mergeCell ref="A2:F2"/>
    <mergeCell ref="B5:B6"/>
    <mergeCell ref="C5:C6"/>
    <mergeCell ref="D5:D6"/>
    <mergeCell ref="E5:F5"/>
    <mergeCell ref="B4:C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tabSelected="1" view="pageBreakPreview" zoomScale="75" zoomScaleNormal="73" zoomScaleSheetLayoutView="75" zoomScalePageLayoutView="0" workbookViewId="0" topLeftCell="A13">
      <selection activeCell="D32" sqref="D32"/>
    </sheetView>
  </sheetViews>
  <sheetFormatPr defaultColWidth="8.8515625" defaultRowHeight="15"/>
  <cols>
    <col min="1" max="1" width="45.57421875" style="47" customWidth="1"/>
    <col min="2" max="2" width="13.00390625" style="47" customWidth="1"/>
    <col min="3" max="3" width="12.140625" style="47" customWidth="1"/>
    <col min="4" max="4" width="14.28125" style="47" customWidth="1"/>
    <col min="5" max="5" width="15.28125" style="47" customWidth="1"/>
    <col min="6" max="8" width="8.8515625" style="47" customWidth="1"/>
    <col min="9" max="9" width="43.00390625" style="47" customWidth="1"/>
    <col min="10" max="16384" width="8.8515625" style="47" customWidth="1"/>
  </cols>
  <sheetData>
    <row r="1" spans="1:5" s="42" customFormat="1" ht="41.25" customHeight="1">
      <c r="A1" s="235" t="s">
        <v>128</v>
      </c>
      <c r="B1" s="235"/>
      <c r="C1" s="235"/>
      <c r="D1" s="235"/>
      <c r="E1" s="235"/>
    </row>
    <row r="2" spans="1:5" s="42" customFormat="1" ht="21.75" customHeight="1">
      <c r="A2" s="236" t="s">
        <v>29</v>
      </c>
      <c r="B2" s="236"/>
      <c r="C2" s="236"/>
      <c r="D2" s="236"/>
      <c r="E2" s="236"/>
    </row>
    <row r="3" spans="1:5" s="44" customFormat="1" ht="19.5" customHeight="1" thickBot="1">
      <c r="A3" s="186" t="s">
        <v>91</v>
      </c>
      <c r="B3" s="43"/>
      <c r="C3" s="43"/>
      <c r="D3" s="43"/>
      <c r="E3" s="43"/>
    </row>
    <row r="4" spans="1:5" s="44" customFormat="1" ht="21" customHeight="1">
      <c r="A4" s="237"/>
      <c r="B4" s="239" t="s">
        <v>129</v>
      </c>
      <c r="C4" s="241" t="s">
        <v>130</v>
      </c>
      <c r="D4" s="243" t="s">
        <v>66</v>
      </c>
      <c r="E4" s="244"/>
    </row>
    <row r="5" spans="1:5" s="44" customFormat="1" ht="34.5" customHeight="1">
      <c r="A5" s="238"/>
      <c r="B5" s="240"/>
      <c r="C5" s="242"/>
      <c r="D5" s="145" t="s">
        <v>68</v>
      </c>
      <c r="E5" s="157" t="s">
        <v>3</v>
      </c>
    </row>
    <row r="6" spans="1:5" s="45" customFormat="1" ht="21" customHeight="1">
      <c r="A6" s="158" t="s">
        <v>85</v>
      </c>
      <c r="B6" s="159">
        <f>SUM(B7:B25)</f>
        <v>6322</v>
      </c>
      <c r="C6" s="160">
        <f>SUM(C7:C25)</f>
        <v>7381</v>
      </c>
      <c r="D6" s="161">
        <f>C6-B6</f>
        <v>1059</v>
      </c>
      <c r="E6" s="162">
        <f>IF(B6=0,0,(C6/B6)*100)</f>
        <v>116.75102815564695</v>
      </c>
    </row>
    <row r="7" spans="1:9" ht="39.75" customHeight="1">
      <c r="A7" s="163" t="s">
        <v>30</v>
      </c>
      <c r="B7" s="164">
        <v>860</v>
      </c>
      <c r="C7" s="164">
        <v>161</v>
      </c>
      <c r="D7" s="165">
        <f aca="true" t="shared" si="0" ref="D7:D25">C7-B7</f>
        <v>-699</v>
      </c>
      <c r="E7" s="166">
        <f aca="true" t="shared" si="1" ref="E7:E25">IF(B7=0,0,(C7/B7)*100)</f>
        <v>18.72093023255814</v>
      </c>
      <c r="F7" s="45"/>
      <c r="G7" s="46"/>
      <c r="I7" s="48"/>
    </row>
    <row r="8" spans="1:9" ht="44.25" customHeight="1">
      <c r="A8" s="163" t="s">
        <v>138</v>
      </c>
      <c r="B8" s="164">
        <v>24</v>
      </c>
      <c r="C8" s="164">
        <v>15</v>
      </c>
      <c r="D8" s="165">
        <f t="shared" si="0"/>
        <v>-9</v>
      </c>
      <c r="E8" s="166">
        <f t="shared" si="1"/>
        <v>62.5</v>
      </c>
      <c r="F8" s="45"/>
      <c r="G8" s="46"/>
      <c r="I8" s="48"/>
    </row>
    <row r="9" spans="1:9" s="49" customFormat="1" ht="27" customHeight="1">
      <c r="A9" s="163" t="s">
        <v>139</v>
      </c>
      <c r="B9" s="164">
        <v>72</v>
      </c>
      <c r="C9" s="164">
        <v>86</v>
      </c>
      <c r="D9" s="165">
        <f t="shared" si="0"/>
        <v>14</v>
      </c>
      <c r="E9" s="166">
        <f t="shared" si="1"/>
        <v>119.44444444444444</v>
      </c>
      <c r="F9" s="45"/>
      <c r="G9" s="46"/>
      <c r="H9" s="47"/>
      <c r="I9" s="48"/>
    </row>
    <row r="10" spans="1:11" ht="43.5" customHeight="1">
      <c r="A10" s="163" t="s">
        <v>31</v>
      </c>
      <c r="B10" s="164">
        <v>5</v>
      </c>
      <c r="C10" s="164">
        <v>20</v>
      </c>
      <c r="D10" s="165">
        <f t="shared" si="0"/>
        <v>15</v>
      </c>
      <c r="E10" s="166">
        <f t="shared" si="1"/>
        <v>400</v>
      </c>
      <c r="F10" s="45"/>
      <c r="G10" s="46"/>
      <c r="I10" s="48"/>
      <c r="K10" s="50"/>
    </row>
    <row r="11" spans="1:9" ht="42" customHeight="1">
      <c r="A11" s="163" t="s">
        <v>32</v>
      </c>
      <c r="B11" s="164">
        <v>20</v>
      </c>
      <c r="C11" s="164">
        <v>111</v>
      </c>
      <c r="D11" s="165">
        <f t="shared" si="0"/>
        <v>91</v>
      </c>
      <c r="E11" s="166">
        <f t="shared" si="1"/>
        <v>555</v>
      </c>
      <c r="F11" s="45"/>
      <c r="G11" s="46"/>
      <c r="I11" s="48"/>
    </row>
    <row r="12" spans="1:9" ht="19.5" customHeight="1">
      <c r="A12" s="163" t="s">
        <v>140</v>
      </c>
      <c r="B12" s="164">
        <v>227</v>
      </c>
      <c r="C12" s="164">
        <v>2</v>
      </c>
      <c r="D12" s="165">
        <f t="shared" si="0"/>
        <v>-225</v>
      </c>
      <c r="E12" s="166">
        <f t="shared" si="1"/>
        <v>0.881057268722467</v>
      </c>
      <c r="F12" s="45"/>
      <c r="G12" s="46"/>
      <c r="I12" s="146"/>
    </row>
    <row r="13" spans="1:9" ht="41.25" customHeight="1">
      <c r="A13" s="163" t="s">
        <v>33</v>
      </c>
      <c r="B13" s="164">
        <v>40</v>
      </c>
      <c r="C13" s="164">
        <v>59</v>
      </c>
      <c r="D13" s="165">
        <f t="shared" si="0"/>
        <v>19</v>
      </c>
      <c r="E13" s="166">
        <f t="shared" si="1"/>
        <v>147.5</v>
      </c>
      <c r="F13" s="45"/>
      <c r="G13" s="46"/>
      <c r="I13" s="48"/>
    </row>
    <row r="14" spans="1:9" ht="41.25" customHeight="1">
      <c r="A14" s="163" t="s">
        <v>34</v>
      </c>
      <c r="B14" s="164">
        <v>408</v>
      </c>
      <c r="C14" s="164">
        <v>20</v>
      </c>
      <c r="D14" s="165">
        <f t="shared" si="0"/>
        <v>-388</v>
      </c>
      <c r="E14" s="166">
        <f t="shared" si="1"/>
        <v>4.901960784313726</v>
      </c>
      <c r="F14" s="45"/>
      <c r="G14" s="46"/>
      <c r="I14" s="48"/>
    </row>
    <row r="15" spans="1:9" ht="42" customHeight="1">
      <c r="A15" s="163" t="s">
        <v>35</v>
      </c>
      <c r="B15" s="164">
        <v>0</v>
      </c>
      <c r="C15" s="164">
        <v>0</v>
      </c>
      <c r="D15" s="165">
        <f t="shared" si="0"/>
        <v>0</v>
      </c>
      <c r="E15" s="166">
        <f t="shared" si="1"/>
        <v>0</v>
      </c>
      <c r="F15" s="45"/>
      <c r="G15" s="46"/>
      <c r="I15" s="48"/>
    </row>
    <row r="16" spans="1:9" ht="23.25" customHeight="1">
      <c r="A16" s="163" t="s">
        <v>36</v>
      </c>
      <c r="B16" s="164">
        <v>43</v>
      </c>
      <c r="C16" s="164">
        <v>78</v>
      </c>
      <c r="D16" s="165">
        <f t="shared" si="0"/>
        <v>35</v>
      </c>
      <c r="E16" s="166">
        <f t="shared" si="1"/>
        <v>181.3953488372093</v>
      </c>
      <c r="F16" s="45"/>
      <c r="G16" s="46"/>
      <c r="I16" s="48"/>
    </row>
    <row r="17" spans="1:9" ht="22.5" customHeight="1">
      <c r="A17" s="163" t="s">
        <v>37</v>
      </c>
      <c r="B17" s="164">
        <v>74</v>
      </c>
      <c r="C17" s="164">
        <v>87</v>
      </c>
      <c r="D17" s="165">
        <f t="shared" si="0"/>
        <v>13</v>
      </c>
      <c r="E17" s="166">
        <f t="shared" si="1"/>
        <v>117.56756756756756</v>
      </c>
      <c r="F17" s="45"/>
      <c r="G17" s="46"/>
      <c r="I17" s="48"/>
    </row>
    <row r="18" spans="1:9" ht="22.5" customHeight="1">
      <c r="A18" s="163" t="s">
        <v>38</v>
      </c>
      <c r="B18" s="164">
        <v>19</v>
      </c>
      <c r="C18" s="164">
        <v>15</v>
      </c>
      <c r="D18" s="165">
        <f t="shared" si="0"/>
        <v>-4</v>
      </c>
      <c r="E18" s="166">
        <f t="shared" si="1"/>
        <v>78.94736842105263</v>
      </c>
      <c r="F18" s="45"/>
      <c r="G18" s="46"/>
      <c r="I18" s="48"/>
    </row>
    <row r="19" spans="1:9" ht="38.25" customHeight="1">
      <c r="A19" s="163" t="s">
        <v>39</v>
      </c>
      <c r="B19" s="164">
        <v>61</v>
      </c>
      <c r="C19" s="164">
        <v>158</v>
      </c>
      <c r="D19" s="165">
        <f t="shared" si="0"/>
        <v>97</v>
      </c>
      <c r="E19" s="166">
        <f t="shared" si="1"/>
        <v>259.016393442623</v>
      </c>
      <c r="F19" s="45"/>
      <c r="G19" s="46"/>
      <c r="I19" s="147"/>
    </row>
    <row r="20" spans="1:9" ht="35.25" customHeight="1">
      <c r="A20" s="163" t="s">
        <v>40</v>
      </c>
      <c r="B20" s="164">
        <v>68</v>
      </c>
      <c r="C20" s="164">
        <v>7</v>
      </c>
      <c r="D20" s="165">
        <f t="shared" si="0"/>
        <v>-61</v>
      </c>
      <c r="E20" s="166">
        <f t="shared" si="1"/>
        <v>10.294117647058822</v>
      </c>
      <c r="F20" s="45"/>
      <c r="G20" s="46"/>
      <c r="I20" s="48"/>
    </row>
    <row r="21" spans="1:9" ht="41.25" customHeight="1">
      <c r="A21" s="163" t="s">
        <v>141</v>
      </c>
      <c r="B21" s="164">
        <v>2991</v>
      </c>
      <c r="C21" s="164">
        <v>4262</v>
      </c>
      <c r="D21" s="165">
        <f t="shared" si="0"/>
        <v>1271</v>
      </c>
      <c r="E21" s="166">
        <f t="shared" si="1"/>
        <v>142.49414911400868</v>
      </c>
      <c r="F21" s="45"/>
      <c r="G21" s="46"/>
      <c r="I21" s="48"/>
    </row>
    <row r="22" spans="1:9" ht="19.5" customHeight="1">
      <c r="A22" s="163" t="s">
        <v>41</v>
      </c>
      <c r="B22" s="164">
        <v>696</v>
      </c>
      <c r="C22" s="164">
        <v>546</v>
      </c>
      <c r="D22" s="165">
        <f t="shared" si="0"/>
        <v>-150</v>
      </c>
      <c r="E22" s="166">
        <f t="shared" si="1"/>
        <v>78.44827586206897</v>
      </c>
      <c r="F22" s="45"/>
      <c r="G22" s="46"/>
      <c r="I22" s="48"/>
    </row>
    <row r="23" spans="1:9" ht="39" customHeight="1">
      <c r="A23" s="163" t="s">
        <v>42</v>
      </c>
      <c r="B23" s="164">
        <v>684</v>
      </c>
      <c r="C23" s="164">
        <v>1730</v>
      </c>
      <c r="D23" s="165">
        <f t="shared" si="0"/>
        <v>1046</v>
      </c>
      <c r="E23" s="166">
        <f t="shared" si="1"/>
        <v>252.92397660818713</v>
      </c>
      <c r="F23" s="45"/>
      <c r="G23" s="46"/>
      <c r="I23" s="48"/>
    </row>
    <row r="24" spans="1:9" ht="38.25" customHeight="1">
      <c r="A24" s="163" t="s">
        <v>43</v>
      </c>
      <c r="B24" s="164">
        <v>30</v>
      </c>
      <c r="C24" s="164">
        <v>24</v>
      </c>
      <c r="D24" s="165">
        <f t="shared" si="0"/>
        <v>-6</v>
      </c>
      <c r="E24" s="166">
        <f t="shared" si="1"/>
        <v>80</v>
      </c>
      <c r="F24" s="45"/>
      <c r="G24" s="46"/>
      <c r="I24" s="48"/>
    </row>
    <row r="25" spans="1:9" ht="22.5" customHeight="1" thickBot="1">
      <c r="A25" s="167" t="s">
        <v>44</v>
      </c>
      <c r="B25" s="168">
        <v>0</v>
      </c>
      <c r="C25" s="168">
        <v>0</v>
      </c>
      <c r="D25" s="169">
        <f t="shared" si="0"/>
        <v>0</v>
      </c>
      <c r="E25" s="188">
        <f t="shared" si="1"/>
        <v>0</v>
      </c>
      <c r="F25" s="45"/>
      <c r="G25" s="46"/>
      <c r="I25" s="48"/>
    </row>
    <row r="26" spans="1:9" ht="15.75">
      <c r="A26" s="51"/>
      <c r="B26" s="51"/>
      <c r="C26" s="51"/>
      <c r="D26" s="51"/>
      <c r="E26" s="51"/>
      <c r="I26" s="48"/>
    </row>
    <row r="27" spans="1:5" ht="12.75">
      <c r="A27" s="51"/>
      <c r="B27" s="51"/>
      <c r="C27" s="51"/>
      <c r="D27" s="51"/>
      <c r="E27" s="5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zoomScale="59" zoomScaleNormal="59" zoomScaleSheetLayoutView="75" zoomScalePageLayoutView="0" workbookViewId="0" topLeftCell="A1">
      <selection activeCell="C35" sqref="C35"/>
    </sheetView>
  </sheetViews>
  <sheetFormatPr defaultColWidth="8.8515625" defaultRowHeight="15"/>
  <cols>
    <col min="1" max="1" width="52.8515625" style="47" customWidth="1"/>
    <col min="2" max="2" width="21.28125" style="47" customWidth="1"/>
    <col min="3" max="4" width="22.00390625" style="47" customWidth="1"/>
    <col min="5" max="5" width="21.57421875" style="47" customWidth="1"/>
    <col min="6" max="6" width="8.8515625" style="47" customWidth="1"/>
    <col min="7" max="7" width="10.8515625" style="47" bestFit="1" customWidth="1"/>
    <col min="8" max="16384" width="8.8515625" style="47" customWidth="1"/>
  </cols>
  <sheetData>
    <row r="1" spans="1:5" s="42" customFormat="1" ht="49.5" customHeight="1">
      <c r="A1" s="245" t="s">
        <v>128</v>
      </c>
      <c r="B1" s="245"/>
      <c r="C1" s="245"/>
      <c r="D1" s="245"/>
      <c r="E1" s="245"/>
    </row>
    <row r="2" spans="1:5" s="42" customFormat="1" ht="20.25" customHeight="1">
      <c r="A2" s="246" t="s">
        <v>45</v>
      </c>
      <c r="B2" s="246"/>
      <c r="C2" s="246"/>
      <c r="D2" s="246"/>
      <c r="E2" s="246"/>
    </row>
    <row r="3" spans="1:5" s="42" customFormat="1" ht="17.25" customHeight="1" thickBot="1">
      <c r="A3" s="186" t="s">
        <v>91</v>
      </c>
      <c r="B3" s="144"/>
      <c r="C3" s="144"/>
      <c r="D3" s="144"/>
      <c r="E3" s="144"/>
    </row>
    <row r="4" spans="1:5" s="44" customFormat="1" ht="25.5" customHeight="1">
      <c r="A4" s="247"/>
      <c r="B4" s="249" t="s">
        <v>129</v>
      </c>
      <c r="C4" s="249" t="s">
        <v>130</v>
      </c>
      <c r="D4" s="249" t="s">
        <v>66</v>
      </c>
      <c r="E4" s="251"/>
    </row>
    <row r="5" spans="1:5" s="44" customFormat="1" ht="37.5" customHeight="1">
      <c r="A5" s="248"/>
      <c r="B5" s="250"/>
      <c r="C5" s="250"/>
      <c r="D5" s="148" t="s">
        <v>68</v>
      </c>
      <c r="E5" s="149" t="s">
        <v>3</v>
      </c>
    </row>
    <row r="6" spans="1:7" s="53" customFormat="1" ht="34.5" customHeight="1">
      <c r="A6" s="184" t="s">
        <v>85</v>
      </c>
      <c r="B6" s="52">
        <f>SUM(B7:B15)</f>
        <v>6322</v>
      </c>
      <c r="C6" s="52">
        <f>SUM(C7:C15)</f>
        <v>7381</v>
      </c>
      <c r="D6" s="52">
        <f>C6-B6</f>
        <v>1059</v>
      </c>
      <c r="E6" s="150">
        <f>ROUND(C6/B6*100,1)</f>
        <v>116.8</v>
      </c>
      <c r="G6" s="54"/>
    </row>
    <row r="7" spans="1:11" ht="51" customHeight="1">
      <c r="A7" s="151" t="s">
        <v>46</v>
      </c>
      <c r="B7" s="55">
        <v>1072</v>
      </c>
      <c r="C7" s="55">
        <v>1596</v>
      </c>
      <c r="D7" s="56">
        <f aca="true" t="shared" si="0" ref="D7:D15">C7-B7</f>
        <v>524</v>
      </c>
      <c r="E7" s="152">
        <f aca="true" t="shared" si="1" ref="E7:E15">ROUND(C7/B7*100,1)</f>
        <v>148.9</v>
      </c>
      <c r="G7" s="54"/>
      <c r="H7" s="57"/>
      <c r="K7" s="57"/>
    </row>
    <row r="8" spans="1:11" ht="35.25" customHeight="1">
      <c r="A8" s="151" t="s">
        <v>47</v>
      </c>
      <c r="B8" s="55">
        <v>2126</v>
      </c>
      <c r="C8" s="55">
        <v>2019</v>
      </c>
      <c r="D8" s="56">
        <f t="shared" si="0"/>
        <v>-107</v>
      </c>
      <c r="E8" s="152">
        <f t="shared" si="1"/>
        <v>95</v>
      </c>
      <c r="G8" s="54"/>
      <c r="H8" s="57"/>
      <c r="K8" s="57"/>
    </row>
    <row r="9" spans="1:11" s="49" customFormat="1" ht="25.5" customHeight="1">
      <c r="A9" s="151" t="s">
        <v>48</v>
      </c>
      <c r="B9" s="55">
        <v>698</v>
      </c>
      <c r="C9" s="55">
        <v>1445</v>
      </c>
      <c r="D9" s="56">
        <f t="shared" si="0"/>
        <v>747</v>
      </c>
      <c r="E9" s="152">
        <f t="shared" si="1"/>
        <v>207</v>
      </c>
      <c r="F9" s="47"/>
      <c r="G9" s="54"/>
      <c r="H9" s="57"/>
      <c r="I9" s="47"/>
      <c r="K9" s="57"/>
    </row>
    <row r="10" spans="1:11" ht="36.75" customHeight="1">
      <c r="A10" s="151" t="s">
        <v>49</v>
      </c>
      <c r="B10" s="55">
        <v>218</v>
      </c>
      <c r="C10" s="55">
        <v>256</v>
      </c>
      <c r="D10" s="56">
        <f t="shared" si="0"/>
        <v>38</v>
      </c>
      <c r="E10" s="152">
        <f t="shared" si="1"/>
        <v>117.4</v>
      </c>
      <c r="G10" s="54"/>
      <c r="H10" s="57"/>
      <c r="K10" s="57"/>
    </row>
    <row r="11" spans="1:11" ht="28.5" customHeight="1">
      <c r="A11" s="151" t="s">
        <v>50</v>
      </c>
      <c r="B11" s="55">
        <v>691</v>
      </c>
      <c r="C11" s="55">
        <v>920</v>
      </c>
      <c r="D11" s="56">
        <f t="shared" si="0"/>
        <v>229</v>
      </c>
      <c r="E11" s="152">
        <f t="shared" si="1"/>
        <v>133.1</v>
      </c>
      <c r="G11" s="54"/>
      <c r="H11" s="57"/>
      <c r="K11" s="57"/>
    </row>
    <row r="12" spans="1:11" ht="59.25" customHeight="1">
      <c r="A12" s="151" t="s">
        <v>51</v>
      </c>
      <c r="B12" s="55">
        <v>90</v>
      </c>
      <c r="C12" s="55">
        <v>49</v>
      </c>
      <c r="D12" s="56">
        <f t="shared" si="0"/>
        <v>-41</v>
      </c>
      <c r="E12" s="152">
        <f t="shared" si="1"/>
        <v>54.4</v>
      </c>
      <c r="G12" s="54"/>
      <c r="H12" s="57"/>
      <c r="K12" s="57"/>
    </row>
    <row r="13" spans="1:18" ht="30.75" customHeight="1">
      <c r="A13" s="151" t="s">
        <v>52</v>
      </c>
      <c r="B13" s="55">
        <v>240</v>
      </c>
      <c r="C13" s="55">
        <v>187</v>
      </c>
      <c r="D13" s="56">
        <f t="shared" si="0"/>
        <v>-53</v>
      </c>
      <c r="E13" s="152">
        <f t="shared" si="1"/>
        <v>77.9</v>
      </c>
      <c r="G13" s="54"/>
      <c r="H13" s="57"/>
      <c r="K13" s="57"/>
      <c r="R13" s="58"/>
    </row>
    <row r="14" spans="1:18" ht="75" customHeight="1">
      <c r="A14" s="151" t="s">
        <v>53</v>
      </c>
      <c r="B14" s="55">
        <v>548</v>
      </c>
      <c r="C14" s="55">
        <v>357</v>
      </c>
      <c r="D14" s="56">
        <f t="shared" si="0"/>
        <v>-191</v>
      </c>
      <c r="E14" s="152">
        <f t="shared" si="1"/>
        <v>65.1</v>
      </c>
      <c r="G14" s="54"/>
      <c r="H14" s="57"/>
      <c r="K14" s="57"/>
      <c r="R14" s="58"/>
    </row>
    <row r="15" spans="1:18" ht="33" customHeight="1" thickBot="1">
      <c r="A15" s="153" t="s">
        <v>54</v>
      </c>
      <c r="B15" s="154">
        <v>639</v>
      </c>
      <c r="C15" s="154">
        <v>552</v>
      </c>
      <c r="D15" s="155">
        <f t="shared" si="0"/>
        <v>-87</v>
      </c>
      <c r="E15" s="156">
        <f t="shared" si="1"/>
        <v>86.4</v>
      </c>
      <c r="G15" s="54"/>
      <c r="H15" s="57"/>
      <c r="K15" s="57"/>
      <c r="R15" s="58"/>
    </row>
    <row r="16" spans="1:18" ht="12.75">
      <c r="A16" s="51"/>
      <c r="B16" s="51"/>
      <c r="C16" s="51"/>
      <c r="D16" s="51"/>
      <c r="R16" s="58"/>
    </row>
    <row r="17" spans="1:18" ht="12.75">
      <c r="A17" s="51"/>
      <c r="B17" s="51"/>
      <c r="C17" s="51"/>
      <c r="D17" s="51"/>
      <c r="R17" s="58"/>
    </row>
    <row r="18" ht="12.75">
      <c r="R18" s="58"/>
    </row>
    <row r="19" ht="12.75">
      <c r="R19" s="58"/>
    </row>
    <row r="20" ht="12.75">
      <c r="R20" s="58"/>
    </row>
    <row r="21" ht="12.75">
      <c r="R21" s="5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30"/>
  <sheetViews>
    <sheetView zoomScale="80" zoomScaleNormal="80" zoomScaleSheetLayoutView="100" zoomScalePageLayoutView="0" workbookViewId="0" topLeftCell="A1">
      <selection activeCell="H23" sqref="H23"/>
    </sheetView>
  </sheetViews>
  <sheetFormatPr defaultColWidth="9.140625" defaultRowHeight="15"/>
  <cols>
    <col min="1" max="1" width="54.421875" style="1" customWidth="1"/>
    <col min="2" max="2" width="9.8515625" style="1" customWidth="1"/>
    <col min="3" max="3" width="9.00390625" style="1" customWidth="1"/>
    <col min="4" max="4" width="8.7109375" style="1" customWidth="1"/>
    <col min="5" max="5" width="11.8515625" style="1" customWidth="1"/>
    <col min="6" max="16384" width="9.140625" style="1" customWidth="1"/>
  </cols>
  <sheetData>
    <row r="1" spans="1:5" ht="26.25" customHeight="1">
      <c r="A1" s="252" t="s">
        <v>88</v>
      </c>
      <c r="B1" s="252"/>
      <c r="C1" s="252"/>
      <c r="D1" s="252"/>
      <c r="E1" s="252"/>
    </row>
    <row r="2" spans="1:5" ht="27" customHeight="1">
      <c r="A2" s="223" t="s">
        <v>131</v>
      </c>
      <c r="B2" s="223"/>
      <c r="C2" s="223"/>
      <c r="D2" s="223"/>
      <c r="E2" s="223"/>
    </row>
    <row r="3" spans="1:5" ht="18" customHeight="1">
      <c r="A3" s="215" t="s">
        <v>0</v>
      </c>
      <c r="B3" s="215" t="s">
        <v>1</v>
      </c>
      <c r="C3" s="215" t="s">
        <v>92</v>
      </c>
      <c r="D3" s="216" t="s">
        <v>2</v>
      </c>
      <c r="E3" s="216"/>
    </row>
    <row r="4" spans="1:5" ht="50.25" customHeight="1">
      <c r="A4" s="215"/>
      <c r="B4" s="215"/>
      <c r="C4" s="215"/>
      <c r="D4" s="41" t="s">
        <v>3</v>
      </c>
      <c r="E4" s="71" t="s">
        <v>98</v>
      </c>
    </row>
    <row r="5" spans="1:5" ht="21" customHeight="1">
      <c r="A5" s="72" t="s">
        <v>72</v>
      </c>
      <c r="B5" s="63">
        <v>30674</v>
      </c>
      <c r="C5" s="63">
        <v>27707</v>
      </c>
      <c r="D5" s="61">
        <f aca="true" t="shared" si="0" ref="D5:D19">ROUND(C5/B5*100,1)</f>
        <v>90.3</v>
      </c>
      <c r="E5" s="176">
        <f aca="true" t="shared" si="1" ref="E5:E18">C5-B5</f>
        <v>-2967</v>
      </c>
    </row>
    <row r="6" spans="1:5" ht="15.75">
      <c r="A6" s="73" t="s">
        <v>5</v>
      </c>
      <c r="B6" s="172">
        <v>18300</v>
      </c>
      <c r="C6" s="172">
        <v>16769</v>
      </c>
      <c r="D6" s="66">
        <f t="shared" si="0"/>
        <v>91.6</v>
      </c>
      <c r="E6" s="175">
        <f t="shared" si="1"/>
        <v>-1531</v>
      </c>
    </row>
    <row r="7" spans="1:5" ht="33" customHeight="1">
      <c r="A7" s="72" t="s">
        <v>73</v>
      </c>
      <c r="B7" s="63">
        <v>20167</v>
      </c>
      <c r="C7" s="70">
        <v>20276</v>
      </c>
      <c r="D7" s="61">
        <f t="shared" si="0"/>
        <v>100.5</v>
      </c>
      <c r="E7" s="176">
        <f t="shared" si="1"/>
        <v>109</v>
      </c>
    </row>
    <row r="8" spans="1:5" ht="15.75">
      <c r="A8" s="74" t="s">
        <v>74</v>
      </c>
      <c r="B8" s="172">
        <v>9964</v>
      </c>
      <c r="C8" s="173">
        <v>11769</v>
      </c>
      <c r="D8" s="61">
        <f t="shared" si="0"/>
        <v>118.1</v>
      </c>
      <c r="E8" s="176">
        <f t="shared" si="1"/>
        <v>1805</v>
      </c>
    </row>
    <row r="9" spans="1:5" ht="33" customHeight="1">
      <c r="A9" s="75" t="s">
        <v>6</v>
      </c>
      <c r="B9" s="67">
        <f>B8/B7*100</f>
        <v>49.407447810779985</v>
      </c>
      <c r="C9" s="67">
        <f>C8/C7*100</f>
        <v>58.0439928980075</v>
      </c>
      <c r="D9" s="220" t="s">
        <v>133</v>
      </c>
      <c r="E9" s="221"/>
    </row>
    <row r="10" spans="1:5" ht="33" customHeight="1">
      <c r="A10" s="73" t="s">
        <v>75</v>
      </c>
      <c r="B10" s="172">
        <v>36</v>
      </c>
      <c r="C10" s="172">
        <v>19</v>
      </c>
      <c r="D10" s="61">
        <f t="shared" si="0"/>
        <v>52.8</v>
      </c>
      <c r="E10" s="175">
        <f>C10-B10</f>
        <v>-17</v>
      </c>
    </row>
    <row r="11" spans="1:5" ht="36" customHeight="1">
      <c r="A11" s="73" t="s">
        <v>76</v>
      </c>
      <c r="B11" s="172">
        <v>196</v>
      </c>
      <c r="C11" s="172">
        <v>168</v>
      </c>
      <c r="D11" s="68">
        <f>ROUND(C11/B11*100,1)</f>
        <v>85.7</v>
      </c>
      <c r="E11" s="174">
        <f>C11-B11</f>
        <v>-28</v>
      </c>
    </row>
    <row r="12" spans="1:5" ht="33" customHeight="1">
      <c r="A12" s="73" t="s">
        <v>77</v>
      </c>
      <c r="B12" s="173">
        <v>3998</v>
      </c>
      <c r="C12" s="172">
        <v>2363</v>
      </c>
      <c r="D12" s="66">
        <f t="shared" si="0"/>
        <v>59.1</v>
      </c>
      <c r="E12" s="175">
        <f t="shared" si="1"/>
        <v>-1635</v>
      </c>
    </row>
    <row r="13" spans="1:5" ht="16.5" customHeight="1">
      <c r="A13" s="73" t="s">
        <v>78</v>
      </c>
      <c r="B13" s="173">
        <v>1310</v>
      </c>
      <c r="C13" s="172">
        <v>1039</v>
      </c>
      <c r="D13" s="61">
        <f t="shared" si="0"/>
        <v>79.3</v>
      </c>
      <c r="E13" s="175">
        <f>C13-B13</f>
        <v>-271</v>
      </c>
    </row>
    <row r="14" spans="1:5" ht="17.25" customHeight="1">
      <c r="A14" s="73" t="s">
        <v>97</v>
      </c>
      <c r="B14" s="173">
        <v>0</v>
      </c>
      <c r="C14" s="172">
        <v>1</v>
      </c>
      <c r="D14" s="175">
        <v>0</v>
      </c>
      <c r="E14" s="175">
        <f>C14-B14</f>
        <v>1</v>
      </c>
    </row>
    <row r="15" spans="1:5" ht="33.75" customHeight="1">
      <c r="A15" s="72" t="s">
        <v>120</v>
      </c>
      <c r="B15" s="70">
        <v>5642</v>
      </c>
      <c r="C15" s="177">
        <v>5367</v>
      </c>
      <c r="D15" s="61">
        <f t="shared" si="0"/>
        <v>95.1</v>
      </c>
      <c r="E15" s="178">
        <f t="shared" si="1"/>
        <v>-275</v>
      </c>
    </row>
    <row r="16" spans="1:5" ht="31.5">
      <c r="A16" s="73" t="s">
        <v>79</v>
      </c>
      <c r="B16" s="172">
        <v>4655</v>
      </c>
      <c r="C16" s="172">
        <v>4841</v>
      </c>
      <c r="D16" s="69">
        <f t="shared" si="0"/>
        <v>104</v>
      </c>
      <c r="E16" s="179">
        <f t="shared" si="1"/>
        <v>186</v>
      </c>
    </row>
    <row r="17" spans="1:5" ht="15.75">
      <c r="A17" s="72" t="s">
        <v>19</v>
      </c>
      <c r="B17" s="70">
        <v>22360</v>
      </c>
      <c r="C17" s="70">
        <v>24697</v>
      </c>
      <c r="D17" s="61">
        <f t="shared" si="0"/>
        <v>110.5</v>
      </c>
      <c r="E17" s="176">
        <f t="shared" si="1"/>
        <v>2337</v>
      </c>
    </row>
    <row r="18" spans="1:5" ht="16.5" customHeight="1">
      <c r="A18" s="73" t="s">
        <v>5</v>
      </c>
      <c r="B18" s="173">
        <v>21612</v>
      </c>
      <c r="C18" s="173">
        <v>23602</v>
      </c>
      <c r="D18" s="66">
        <f t="shared" si="0"/>
        <v>109.2</v>
      </c>
      <c r="E18" s="175">
        <f t="shared" si="1"/>
        <v>1990</v>
      </c>
    </row>
    <row r="19" spans="1:5" ht="37.5" customHeight="1">
      <c r="A19" s="72" t="s">
        <v>134</v>
      </c>
      <c r="B19" s="70">
        <v>1920</v>
      </c>
      <c r="C19" s="63">
        <v>2440</v>
      </c>
      <c r="D19" s="66">
        <f t="shared" si="0"/>
        <v>127.1</v>
      </c>
      <c r="E19" s="185" t="s">
        <v>135</v>
      </c>
    </row>
    <row r="20" spans="1:5" ht="9" customHeight="1">
      <c r="A20" s="222" t="s">
        <v>132</v>
      </c>
      <c r="B20" s="222"/>
      <c r="C20" s="222"/>
      <c r="D20" s="222"/>
      <c r="E20" s="222"/>
    </row>
    <row r="21" spans="1:5" ht="21.75" customHeight="1">
      <c r="A21" s="212"/>
      <c r="B21" s="212"/>
      <c r="C21" s="212"/>
      <c r="D21" s="212"/>
      <c r="E21" s="212"/>
    </row>
    <row r="22" spans="1:5" ht="12.75" customHeight="1">
      <c r="A22" s="215" t="s">
        <v>0</v>
      </c>
      <c r="B22" s="215" t="s">
        <v>80</v>
      </c>
      <c r="C22" s="215" t="s">
        <v>81</v>
      </c>
      <c r="D22" s="213" t="s">
        <v>2</v>
      </c>
      <c r="E22" s="214"/>
    </row>
    <row r="23" spans="1:5" ht="48.75" customHeight="1">
      <c r="A23" s="215"/>
      <c r="B23" s="215"/>
      <c r="C23" s="215"/>
      <c r="D23" s="41" t="s">
        <v>3</v>
      </c>
      <c r="E23" s="59" t="s">
        <v>99</v>
      </c>
    </row>
    <row r="24" spans="1:5" ht="26.25" customHeight="1">
      <c r="A24" s="72" t="s">
        <v>4</v>
      </c>
      <c r="B24" s="70">
        <v>11102</v>
      </c>
      <c r="C24" s="63">
        <v>11071</v>
      </c>
      <c r="D24" s="61">
        <f>ROUND(C24/B24*100,1)</f>
        <v>99.7</v>
      </c>
      <c r="E24" s="62">
        <f>C24-B24</f>
        <v>-31</v>
      </c>
    </row>
    <row r="25" spans="1:5" ht="31.5">
      <c r="A25" s="72" t="s">
        <v>7</v>
      </c>
      <c r="B25" s="70">
        <v>8957</v>
      </c>
      <c r="C25" s="63">
        <v>8819</v>
      </c>
      <c r="D25" s="61">
        <f>ROUND(C25/B25*100,1)</f>
        <v>98.5</v>
      </c>
      <c r="E25" s="61">
        <f>C25-B25</f>
        <v>-138</v>
      </c>
    </row>
    <row r="26" spans="1:5" ht="24" customHeight="1">
      <c r="A26" s="72" t="s">
        <v>82</v>
      </c>
      <c r="B26" s="63">
        <v>1462</v>
      </c>
      <c r="C26" s="63">
        <v>2235</v>
      </c>
      <c r="D26" s="61">
        <f>ROUND(C26/B26*100,1)</f>
        <v>152.9</v>
      </c>
      <c r="E26" s="41">
        <f>C26-B26</f>
        <v>773</v>
      </c>
    </row>
    <row r="27" spans="1:5" ht="34.5" customHeight="1">
      <c r="A27" s="72" t="s">
        <v>83</v>
      </c>
      <c r="B27" s="60" t="s">
        <v>8</v>
      </c>
      <c r="C27" s="63">
        <v>894</v>
      </c>
      <c r="D27" s="61" t="s">
        <v>8</v>
      </c>
      <c r="E27" s="41" t="s">
        <v>8</v>
      </c>
    </row>
    <row r="28" spans="1:6" ht="24.75" customHeight="1">
      <c r="A28" s="76" t="s">
        <v>9</v>
      </c>
      <c r="B28" s="63">
        <v>3654</v>
      </c>
      <c r="C28" s="63">
        <v>4436</v>
      </c>
      <c r="D28" s="62">
        <f>ROUND(C28/B28*100,1)</f>
        <v>121.4</v>
      </c>
      <c r="E28" s="64" t="s">
        <v>136</v>
      </c>
      <c r="F28" s="2"/>
    </row>
    <row r="29" spans="1:5" ht="24.75" customHeight="1">
      <c r="A29" s="72" t="s">
        <v>10</v>
      </c>
      <c r="B29" s="65">
        <v>8</v>
      </c>
      <c r="C29" s="65">
        <v>5</v>
      </c>
      <c r="D29" s="217" t="s">
        <v>137</v>
      </c>
      <c r="E29" s="218"/>
    </row>
    <row r="30" spans="1:5" ht="33" customHeight="1">
      <c r="A30" s="219"/>
      <c r="B30" s="219"/>
      <c r="C30" s="219"/>
      <c r="D30" s="219"/>
      <c r="E30" s="219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W38"/>
  <sheetViews>
    <sheetView view="pageBreakPreview" zoomScale="75" zoomScaleNormal="75" zoomScaleSheetLayoutView="75" zoomScalePageLayoutView="0" workbookViewId="0" topLeftCell="AX1">
      <selection activeCell="BK9" sqref="BK9"/>
    </sheetView>
  </sheetViews>
  <sheetFormatPr defaultColWidth="9.140625" defaultRowHeight="15"/>
  <cols>
    <col min="1" max="1" width="29.28125" style="6" customWidth="1"/>
    <col min="2" max="3" width="10.00390625" style="6" customWidth="1"/>
    <col min="4" max="4" width="8.57421875" style="6" customWidth="1"/>
    <col min="5" max="6" width="9.28125" style="6" customWidth="1"/>
    <col min="7" max="7" width="8.7109375" style="6" customWidth="1"/>
    <col min="8" max="8" width="7.57421875" style="6" customWidth="1"/>
    <col min="9" max="9" width="8.7109375" style="6" customWidth="1"/>
    <col min="10" max="10" width="8.140625" style="6" customWidth="1"/>
    <col min="11" max="11" width="8.8515625" style="6" customWidth="1"/>
    <col min="12" max="12" width="7.421875" style="6" customWidth="1"/>
    <col min="13" max="13" width="8.7109375" style="6" customWidth="1"/>
    <col min="14" max="14" width="7.421875" style="6" customWidth="1"/>
    <col min="15" max="15" width="8.00390625" style="6" customWidth="1"/>
    <col min="16" max="16" width="8.140625" style="6" customWidth="1"/>
    <col min="17" max="17" width="6.57421875" style="6" customWidth="1"/>
    <col min="18" max="19" width="8.28125" style="6" customWidth="1"/>
    <col min="20" max="20" width="6.421875" style="6" customWidth="1"/>
    <col min="21" max="21" width="7.28125" style="6" customWidth="1"/>
    <col min="22" max="25" width="6.7109375" style="6" hidden="1" customWidth="1"/>
    <col min="26" max="26" width="8.57421875" style="6" customWidth="1"/>
    <col min="27" max="27" width="8.8515625" style="6" customWidth="1"/>
    <col min="28" max="28" width="6.421875" style="6" customWidth="1"/>
    <col min="29" max="29" width="8.421875" style="6" customWidth="1"/>
    <col min="30" max="30" width="8.28125" style="6" customWidth="1"/>
    <col min="31" max="31" width="8.421875" style="6" customWidth="1"/>
    <col min="32" max="32" width="6.7109375" style="6" customWidth="1"/>
    <col min="33" max="33" width="8.28125" style="6" customWidth="1"/>
    <col min="34" max="34" width="8.421875" style="6" customWidth="1"/>
    <col min="35" max="35" width="7.8515625" style="6" customWidth="1"/>
    <col min="36" max="36" width="6.7109375" style="6" customWidth="1"/>
    <col min="37" max="37" width="7.140625" style="6" customWidth="1"/>
    <col min="38" max="38" width="8.57421875" style="6" customWidth="1"/>
    <col min="39" max="39" width="9.421875" style="6" customWidth="1"/>
    <col min="40" max="41" width="7.28125" style="6" customWidth="1"/>
    <col min="42" max="45" width="7.421875" style="6" hidden="1" customWidth="1"/>
    <col min="46" max="46" width="10.00390625" style="6" customWidth="1"/>
    <col min="47" max="47" width="10.7109375" style="6" customWidth="1"/>
    <col min="48" max="48" width="7.421875" style="6" customWidth="1"/>
    <col min="49" max="49" width="7.7109375" style="6" customWidth="1"/>
    <col min="50" max="50" width="10.28125" style="6" customWidth="1"/>
    <col min="51" max="51" width="9.7109375" style="6" customWidth="1"/>
    <col min="52" max="52" width="6.7109375" style="6" customWidth="1"/>
    <col min="53" max="53" width="8.140625" style="6" customWidth="1"/>
    <col min="54" max="54" width="8.421875" style="6" customWidth="1"/>
    <col min="55" max="55" width="8.57421875" style="6" customWidth="1"/>
    <col min="56" max="56" width="6.00390625" style="6" customWidth="1"/>
    <col min="57" max="57" width="8.28125" style="6" customWidth="1"/>
    <col min="58" max="58" width="8.140625" style="6" customWidth="1"/>
    <col min="59" max="59" width="8.7109375" style="6" customWidth="1"/>
    <col min="60" max="60" width="6.421875" style="6" customWidth="1"/>
    <col min="61" max="61" width="9.00390625" style="6" customWidth="1"/>
    <col min="62" max="62" width="8.00390625" style="6" customWidth="1"/>
    <col min="63" max="64" width="9.57421875" style="6" customWidth="1"/>
    <col min="65" max="65" width="8.7109375" style="6" customWidth="1"/>
    <col min="66" max="66" width="8.421875" style="6" customWidth="1"/>
    <col min="67" max="69" width="10.28125" style="6" customWidth="1"/>
    <col min="70" max="70" width="6.57421875" style="6" customWidth="1"/>
    <col min="71" max="71" width="9.28125" style="6" customWidth="1"/>
    <col min="72" max="16384" width="9.140625" style="6" customWidth="1"/>
  </cols>
  <sheetData>
    <row r="1" spans="1:70" ht="24.75" customHeight="1">
      <c r="A1" s="3"/>
      <c r="B1" s="271" t="s">
        <v>89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B1" s="7"/>
      <c r="BD1" s="7"/>
      <c r="BE1" s="7"/>
      <c r="BG1" s="8"/>
      <c r="BL1" s="8"/>
      <c r="BM1" s="8"/>
      <c r="BR1" s="8"/>
    </row>
    <row r="2" spans="1:69" ht="39.75" customHeight="1" thickBot="1">
      <c r="A2" s="9"/>
      <c r="B2" s="272" t="s">
        <v>121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W2" s="8" t="s">
        <v>11</v>
      </c>
      <c r="AX2" s="11"/>
      <c r="AY2" s="11"/>
      <c r="AZ2" s="11"/>
      <c r="BA2" s="11"/>
      <c r="BB2" s="12"/>
      <c r="BC2" s="12"/>
      <c r="BD2" s="12"/>
      <c r="BE2" s="12"/>
      <c r="BF2" s="12"/>
      <c r="BJ2" s="8"/>
      <c r="BQ2" s="8" t="s">
        <v>11</v>
      </c>
    </row>
    <row r="3" spans="1:70" ht="11.25" customHeight="1">
      <c r="A3" s="253"/>
      <c r="B3" s="256" t="s">
        <v>12</v>
      </c>
      <c r="C3" s="256"/>
      <c r="D3" s="256"/>
      <c r="E3" s="256"/>
      <c r="F3" s="258" t="s">
        <v>13</v>
      </c>
      <c r="G3" s="259"/>
      <c r="H3" s="259"/>
      <c r="I3" s="260"/>
      <c r="J3" s="258" t="s">
        <v>14</v>
      </c>
      <c r="K3" s="259"/>
      <c r="L3" s="259"/>
      <c r="M3" s="260"/>
      <c r="N3" s="258" t="s">
        <v>93</v>
      </c>
      <c r="O3" s="259"/>
      <c r="P3" s="259"/>
      <c r="Q3" s="260"/>
      <c r="R3" s="258" t="s">
        <v>86</v>
      </c>
      <c r="S3" s="259"/>
      <c r="T3" s="259"/>
      <c r="U3" s="260"/>
      <c r="V3" s="258" t="s">
        <v>15</v>
      </c>
      <c r="W3" s="259"/>
      <c r="X3" s="259"/>
      <c r="Y3" s="260"/>
      <c r="Z3" s="258" t="s">
        <v>16</v>
      </c>
      <c r="AA3" s="259"/>
      <c r="AB3" s="259"/>
      <c r="AC3" s="260"/>
      <c r="AD3" s="286" t="s">
        <v>96</v>
      </c>
      <c r="AE3" s="287"/>
      <c r="AF3" s="287"/>
      <c r="AG3" s="287"/>
      <c r="AH3" s="288"/>
      <c r="AI3" s="288"/>
      <c r="AJ3" s="288"/>
      <c r="AK3" s="289"/>
      <c r="AL3" s="258" t="s">
        <v>17</v>
      </c>
      <c r="AM3" s="259"/>
      <c r="AN3" s="259"/>
      <c r="AO3" s="260"/>
      <c r="AP3" s="13"/>
      <c r="AQ3" s="14"/>
      <c r="AR3" s="14"/>
      <c r="AS3" s="14"/>
      <c r="AT3" s="277" t="s">
        <v>18</v>
      </c>
      <c r="AU3" s="277"/>
      <c r="AV3" s="277"/>
      <c r="AW3" s="277"/>
      <c r="AX3" s="256" t="s">
        <v>19</v>
      </c>
      <c r="AY3" s="256"/>
      <c r="AZ3" s="256"/>
      <c r="BA3" s="256"/>
      <c r="BB3" s="258" t="s">
        <v>20</v>
      </c>
      <c r="BC3" s="259"/>
      <c r="BD3" s="259"/>
      <c r="BE3" s="260"/>
      <c r="BF3" s="256" t="s">
        <v>21</v>
      </c>
      <c r="BG3" s="256"/>
      <c r="BH3" s="256"/>
      <c r="BI3" s="256"/>
      <c r="BJ3" s="258" t="s">
        <v>122</v>
      </c>
      <c r="BK3" s="259"/>
      <c r="BL3" s="260"/>
      <c r="BM3" s="258" t="s">
        <v>22</v>
      </c>
      <c r="BN3" s="259"/>
      <c r="BO3" s="259"/>
      <c r="BP3" s="259"/>
      <c r="BQ3" s="260"/>
      <c r="BR3" s="15"/>
    </row>
    <row r="4" spans="1:70" ht="38.25" customHeight="1">
      <c r="A4" s="254"/>
      <c r="B4" s="256"/>
      <c r="C4" s="256"/>
      <c r="D4" s="256"/>
      <c r="E4" s="256"/>
      <c r="F4" s="261"/>
      <c r="G4" s="262"/>
      <c r="H4" s="262"/>
      <c r="I4" s="263"/>
      <c r="J4" s="261"/>
      <c r="K4" s="262"/>
      <c r="L4" s="262"/>
      <c r="M4" s="263"/>
      <c r="N4" s="261"/>
      <c r="O4" s="262"/>
      <c r="P4" s="262"/>
      <c r="Q4" s="263"/>
      <c r="R4" s="261"/>
      <c r="S4" s="262"/>
      <c r="T4" s="262"/>
      <c r="U4" s="263"/>
      <c r="V4" s="261"/>
      <c r="W4" s="262"/>
      <c r="X4" s="262"/>
      <c r="Y4" s="263"/>
      <c r="Z4" s="261"/>
      <c r="AA4" s="262"/>
      <c r="AB4" s="262"/>
      <c r="AC4" s="263"/>
      <c r="AD4" s="290" t="s">
        <v>94</v>
      </c>
      <c r="AE4" s="256"/>
      <c r="AF4" s="256"/>
      <c r="AG4" s="256"/>
      <c r="AH4" s="258" t="s">
        <v>95</v>
      </c>
      <c r="AI4" s="259"/>
      <c r="AJ4" s="259"/>
      <c r="AK4" s="260"/>
      <c r="AL4" s="261"/>
      <c r="AM4" s="262"/>
      <c r="AN4" s="262"/>
      <c r="AO4" s="263"/>
      <c r="AP4" s="16"/>
      <c r="AQ4" s="17"/>
      <c r="AR4" s="279" t="s">
        <v>23</v>
      </c>
      <c r="AS4" s="280"/>
      <c r="AT4" s="277"/>
      <c r="AU4" s="277"/>
      <c r="AV4" s="277"/>
      <c r="AW4" s="277"/>
      <c r="AX4" s="256"/>
      <c r="AY4" s="256"/>
      <c r="AZ4" s="256"/>
      <c r="BA4" s="256"/>
      <c r="BB4" s="261"/>
      <c r="BC4" s="262"/>
      <c r="BD4" s="262"/>
      <c r="BE4" s="263"/>
      <c r="BF4" s="256"/>
      <c r="BG4" s="256"/>
      <c r="BH4" s="256"/>
      <c r="BI4" s="256"/>
      <c r="BJ4" s="261"/>
      <c r="BK4" s="262"/>
      <c r="BL4" s="263"/>
      <c r="BM4" s="261"/>
      <c r="BN4" s="262"/>
      <c r="BO4" s="262"/>
      <c r="BP4" s="262"/>
      <c r="BQ4" s="263"/>
      <c r="BR4" s="15"/>
    </row>
    <row r="5" spans="1:70" ht="15" customHeight="1">
      <c r="A5" s="254"/>
      <c r="B5" s="257"/>
      <c r="C5" s="257"/>
      <c r="D5" s="257"/>
      <c r="E5" s="257"/>
      <c r="F5" s="261"/>
      <c r="G5" s="262"/>
      <c r="H5" s="262"/>
      <c r="I5" s="263"/>
      <c r="J5" s="264"/>
      <c r="K5" s="265"/>
      <c r="L5" s="265"/>
      <c r="M5" s="266"/>
      <c r="N5" s="264"/>
      <c r="O5" s="265"/>
      <c r="P5" s="265"/>
      <c r="Q5" s="266"/>
      <c r="R5" s="264"/>
      <c r="S5" s="265"/>
      <c r="T5" s="265"/>
      <c r="U5" s="266"/>
      <c r="V5" s="264"/>
      <c r="W5" s="265"/>
      <c r="X5" s="265"/>
      <c r="Y5" s="266"/>
      <c r="Z5" s="264"/>
      <c r="AA5" s="265"/>
      <c r="AB5" s="265"/>
      <c r="AC5" s="266"/>
      <c r="AD5" s="290"/>
      <c r="AE5" s="256"/>
      <c r="AF5" s="256"/>
      <c r="AG5" s="256"/>
      <c r="AH5" s="264"/>
      <c r="AI5" s="265"/>
      <c r="AJ5" s="265"/>
      <c r="AK5" s="266"/>
      <c r="AL5" s="264"/>
      <c r="AM5" s="265"/>
      <c r="AN5" s="265"/>
      <c r="AO5" s="266"/>
      <c r="AP5" s="18"/>
      <c r="AQ5" s="19"/>
      <c r="AR5" s="281"/>
      <c r="AS5" s="282"/>
      <c r="AT5" s="277"/>
      <c r="AU5" s="277"/>
      <c r="AV5" s="277"/>
      <c r="AW5" s="277"/>
      <c r="AX5" s="256"/>
      <c r="AY5" s="256"/>
      <c r="AZ5" s="256"/>
      <c r="BA5" s="256"/>
      <c r="BB5" s="264"/>
      <c r="BC5" s="265"/>
      <c r="BD5" s="265"/>
      <c r="BE5" s="266"/>
      <c r="BF5" s="256"/>
      <c r="BG5" s="256"/>
      <c r="BH5" s="256"/>
      <c r="BI5" s="256"/>
      <c r="BJ5" s="264"/>
      <c r="BK5" s="265"/>
      <c r="BL5" s="266"/>
      <c r="BM5" s="264"/>
      <c r="BN5" s="265"/>
      <c r="BO5" s="265"/>
      <c r="BP5" s="265"/>
      <c r="BQ5" s="266"/>
      <c r="BR5" s="15"/>
    </row>
    <row r="6" spans="1:70" ht="35.25" customHeight="1">
      <c r="A6" s="254"/>
      <c r="B6" s="267">
        <v>2017</v>
      </c>
      <c r="C6" s="268">
        <v>2018</v>
      </c>
      <c r="D6" s="270" t="s">
        <v>24</v>
      </c>
      <c r="E6" s="270"/>
      <c r="F6" s="267">
        <v>2017</v>
      </c>
      <c r="G6" s="268">
        <v>2018</v>
      </c>
      <c r="H6" s="270" t="s">
        <v>24</v>
      </c>
      <c r="I6" s="270"/>
      <c r="J6" s="267">
        <v>2017</v>
      </c>
      <c r="K6" s="268">
        <v>2018</v>
      </c>
      <c r="L6" s="275" t="s">
        <v>24</v>
      </c>
      <c r="M6" s="276"/>
      <c r="N6" s="267">
        <v>2017</v>
      </c>
      <c r="O6" s="268">
        <v>2018</v>
      </c>
      <c r="P6" s="270" t="s">
        <v>24</v>
      </c>
      <c r="Q6" s="270"/>
      <c r="R6" s="267">
        <v>2017</v>
      </c>
      <c r="S6" s="268">
        <v>2018</v>
      </c>
      <c r="T6" s="278" t="s">
        <v>24</v>
      </c>
      <c r="U6" s="278"/>
      <c r="V6" s="278">
        <v>2014</v>
      </c>
      <c r="W6" s="278">
        <v>2015</v>
      </c>
      <c r="X6" s="283" t="s">
        <v>24</v>
      </c>
      <c r="Y6" s="284"/>
      <c r="Z6" s="267">
        <v>2017</v>
      </c>
      <c r="AA6" s="268">
        <v>2018</v>
      </c>
      <c r="AB6" s="270" t="s">
        <v>24</v>
      </c>
      <c r="AC6" s="270"/>
      <c r="AD6" s="267">
        <v>2017</v>
      </c>
      <c r="AE6" s="268">
        <v>2018</v>
      </c>
      <c r="AF6" s="270" t="s">
        <v>24</v>
      </c>
      <c r="AG6" s="270"/>
      <c r="AH6" s="267">
        <v>2017</v>
      </c>
      <c r="AI6" s="268">
        <v>2018</v>
      </c>
      <c r="AJ6" s="270" t="s">
        <v>24</v>
      </c>
      <c r="AK6" s="270"/>
      <c r="AL6" s="267">
        <v>2017</v>
      </c>
      <c r="AM6" s="268">
        <v>2018</v>
      </c>
      <c r="AN6" s="270" t="s">
        <v>24</v>
      </c>
      <c r="AO6" s="270"/>
      <c r="AP6" s="20"/>
      <c r="AQ6" s="21"/>
      <c r="AR6" s="21"/>
      <c r="AS6" s="21"/>
      <c r="AT6" s="267">
        <v>2017</v>
      </c>
      <c r="AU6" s="268">
        <v>2018</v>
      </c>
      <c r="AV6" s="270" t="s">
        <v>24</v>
      </c>
      <c r="AW6" s="270"/>
      <c r="AX6" s="270" t="s">
        <v>25</v>
      </c>
      <c r="AY6" s="270"/>
      <c r="AZ6" s="270" t="s">
        <v>24</v>
      </c>
      <c r="BA6" s="270"/>
      <c r="BB6" s="267">
        <v>2017</v>
      </c>
      <c r="BC6" s="268">
        <v>2018</v>
      </c>
      <c r="BD6" s="270" t="s">
        <v>24</v>
      </c>
      <c r="BE6" s="270"/>
      <c r="BF6" s="267">
        <v>2017</v>
      </c>
      <c r="BG6" s="268">
        <v>2018</v>
      </c>
      <c r="BH6" s="270" t="s">
        <v>24</v>
      </c>
      <c r="BI6" s="270"/>
      <c r="BJ6" s="267">
        <v>2017</v>
      </c>
      <c r="BK6" s="268">
        <v>2018</v>
      </c>
      <c r="BL6" s="285" t="s">
        <v>26</v>
      </c>
      <c r="BM6" s="267">
        <v>2017</v>
      </c>
      <c r="BN6" s="268">
        <v>2018</v>
      </c>
      <c r="BO6" s="270" t="s">
        <v>24</v>
      </c>
      <c r="BP6" s="270"/>
      <c r="BQ6" s="278" t="s">
        <v>27</v>
      </c>
      <c r="BR6" s="22"/>
    </row>
    <row r="7" spans="1:70" s="30" customFormat="1" ht="18.75" customHeight="1">
      <c r="A7" s="255"/>
      <c r="B7" s="267"/>
      <c r="C7" s="269"/>
      <c r="D7" s="23" t="s">
        <v>3</v>
      </c>
      <c r="E7" s="23" t="s">
        <v>26</v>
      </c>
      <c r="F7" s="267"/>
      <c r="G7" s="269"/>
      <c r="H7" s="23" t="s">
        <v>3</v>
      </c>
      <c r="I7" s="23" t="s">
        <v>26</v>
      </c>
      <c r="J7" s="267"/>
      <c r="K7" s="269"/>
      <c r="L7" s="23" t="s">
        <v>3</v>
      </c>
      <c r="M7" s="23" t="s">
        <v>26</v>
      </c>
      <c r="N7" s="267"/>
      <c r="O7" s="269"/>
      <c r="P7" s="23" t="s">
        <v>3</v>
      </c>
      <c r="Q7" s="23" t="s">
        <v>26</v>
      </c>
      <c r="R7" s="267"/>
      <c r="S7" s="269"/>
      <c r="T7" s="24" t="s">
        <v>3</v>
      </c>
      <c r="U7" s="24" t="s">
        <v>26</v>
      </c>
      <c r="V7" s="278"/>
      <c r="W7" s="278"/>
      <c r="X7" s="24" t="s">
        <v>3</v>
      </c>
      <c r="Y7" s="24" t="s">
        <v>26</v>
      </c>
      <c r="Z7" s="267"/>
      <c r="AA7" s="269"/>
      <c r="AB7" s="23" t="s">
        <v>3</v>
      </c>
      <c r="AC7" s="23" t="s">
        <v>26</v>
      </c>
      <c r="AD7" s="267"/>
      <c r="AE7" s="269"/>
      <c r="AF7" s="23" t="s">
        <v>3</v>
      </c>
      <c r="AG7" s="23" t="s">
        <v>26</v>
      </c>
      <c r="AH7" s="267"/>
      <c r="AI7" s="269"/>
      <c r="AJ7" s="23" t="s">
        <v>3</v>
      </c>
      <c r="AK7" s="23" t="s">
        <v>26</v>
      </c>
      <c r="AL7" s="267"/>
      <c r="AM7" s="269"/>
      <c r="AN7" s="23" t="s">
        <v>3</v>
      </c>
      <c r="AO7" s="23" t="s">
        <v>26</v>
      </c>
      <c r="AP7" s="25">
        <v>2016</v>
      </c>
      <c r="AQ7" s="26">
        <v>2017</v>
      </c>
      <c r="AR7" s="27">
        <v>2016</v>
      </c>
      <c r="AS7" s="28">
        <v>2017</v>
      </c>
      <c r="AT7" s="267"/>
      <c r="AU7" s="269"/>
      <c r="AV7" s="23" t="s">
        <v>3</v>
      </c>
      <c r="AW7" s="23" t="s">
        <v>26</v>
      </c>
      <c r="AX7" s="29">
        <v>2017</v>
      </c>
      <c r="AY7" s="29">
        <v>2018</v>
      </c>
      <c r="AZ7" s="23" t="s">
        <v>3</v>
      </c>
      <c r="BA7" s="23" t="s">
        <v>26</v>
      </c>
      <c r="BB7" s="267"/>
      <c r="BC7" s="269"/>
      <c r="BD7" s="23" t="s">
        <v>3</v>
      </c>
      <c r="BE7" s="23" t="s">
        <v>26</v>
      </c>
      <c r="BF7" s="267"/>
      <c r="BG7" s="269"/>
      <c r="BH7" s="23" t="s">
        <v>3</v>
      </c>
      <c r="BI7" s="23" t="s">
        <v>26</v>
      </c>
      <c r="BJ7" s="267"/>
      <c r="BK7" s="269"/>
      <c r="BL7" s="285"/>
      <c r="BM7" s="267"/>
      <c r="BN7" s="269"/>
      <c r="BO7" s="23" t="s">
        <v>3</v>
      </c>
      <c r="BP7" s="23" t="s">
        <v>26</v>
      </c>
      <c r="BQ7" s="278"/>
      <c r="BR7" s="22"/>
    </row>
    <row r="8" spans="1:70" ht="12.75" customHeight="1">
      <c r="A8" s="31" t="s">
        <v>28</v>
      </c>
      <c r="B8" s="31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31">
        <v>7</v>
      </c>
      <c r="I8" s="31">
        <v>8</v>
      </c>
      <c r="J8" s="31">
        <v>9</v>
      </c>
      <c r="K8" s="31">
        <v>10</v>
      </c>
      <c r="L8" s="31">
        <v>11</v>
      </c>
      <c r="M8" s="31">
        <v>12</v>
      </c>
      <c r="N8" s="31">
        <v>13</v>
      </c>
      <c r="O8" s="31">
        <v>14</v>
      </c>
      <c r="P8" s="31">
        <v>15</v>
      </c>
      <c r="Q8" s="31">
        <v>16</v>
      </c>
      <c r="R8" s="31">
        <v>17</v>
      </c>
      <c r="S8" s="31">
        <v>18</v>
      </c>
      <c r="T8" s="31">
        <v>19</v>
      </c>
      <c r="U8" s="31">
        <v>20</v>
      </c>
      <c r="V8" s="31">
        <v>21</v>
      </c>
      <c r="W8" s="31">
        <v>22</v>
      </c>
      <c r="X8" s="31">
        <v>23</v>
      </c>
      <c r="Y8" s="31">
        <v>24</v>
      </c>
      <c r="Z8" s="31">
        <v>25</v>
      </c>
      <c r="AA8" s="31">
        <v>26</v>
      </c>
      <c r="AB8" s="31">
        <v>27</v>
      </c>
      <c r="AC8" s="31">
        <v>28</v>
      </c>
      <c r="AD8" s="31">
        <v>29</v>
      </c>
      <c r="AE8" s="31">
        <v>30</v>
      </c>
      <c r="AF8" s="31">
        <v>31</v>
      </c>
      <c r="AG8" s="31">
        <v>32</v>
      </c>
      <c r="AH8" s="31">
        <v>33</v>
      </c>
      <c r="AI8" s="31">
        <v>34</v>
      </c>
      <c r="AJ8" s="31">
        <v>35</v>
      </c>
      <c r="AK8" s="31">
        <v>36</v>
      </c>
      <c r="AL8" s="31">
        <v>49</v>
      </c>
      <c r="AM8" s="31">
        <v>50</v>
      </c>
      <c r="AN8" s="31">
        <v>51</v>
      </c>
      <c r="AO8" s="31">
        <v>52</v>
      </c>
      <c r="AP8" s="31">
        <v>53</v>
      </c>
      <c r="AQ8" s="31">
        <v>54</v>
      </c>
      <c r="AR8" s="31">
        <v>55</v>
      </c>
      <c r="AS8" s="31">
        <v>56</v>
      </c>
      <c r="AT8" s="31">
        <v>57</v>
      </c>
      <c r="AU8" s="31">
        <v>58</v>
      </c>
      <c r="AV8" s="31">
        <v>59</v>
      </c>
      <c r="AW8" s="31">
        <v>60</v>
      </c>
      <c r="AX8" s="31">
        <v>61</v>
      </c>
      <c r="AY8" s="31">
        <v>62</v>
      </c>
      <c r="AZ8" s="31">
        <v>63</v>
      </c>
      <c r="BA8" s="31">
        <v>64</v>
      </c>
      <c r="BB8" s="31">
        <v>65</v>
      </c>
      <c r="BC8" s="31">
        <v>66</v>
      </c>
      <c r="BD8" s="31">
        <v>67</v>
      </c>
      <c r="BE8" s="31">
        <v>68</v>
      </c>
      <c r="BF8" s="31">
        <v>69</v>
      </c>
      <c r="BG8" s="31">
        <v>70</v>
      </c>
      <c r="BH8" s="31">
        <v>71</v>
      </c>
      <c r="BI8" s="31">
        <v>72</v>
      </c>
      <c r="BJ8" s="31">
        <v>73</v>
      </c>
      <c r="BK8" s="31">
        <v>74</v>
      </c>
      <c r="BL8" s="31">
        <v>75</v>
      </c>
      <c r="BM8" s="31">
        <v>76</v>
      </c>
      <c r="BN8" s="31">
        <v>77</v>
      </c>
      <c r="BO8" s="31">
        <v>78</v>
      </c>
      <c r="BP8" s="31">
        <v>79</v>
      </c>
      <c r="BQ8" s="31">
        <v>80</v>
      </c>
      <c r="BR8" s="32"/>
    </row>
    <row r="9" spans="1:71" s="34" customFormat="1" ht="18.75" customHeight="1">
      <c r="A9" s="183" t="s">
        <v>84</v>
      </c>
      <c r="B9" s="189">
        <f>SUM(B10:B30)</f>
        <v>30674</v>
      </c>
      <c r="C9" s="189">
        <f>SUM(C10:C30)</f>
        <v>27707</v>
      </c>
      <c r="D9" s="190">
        <f aca="true" t="shared" si="0" ref="D9:D30">C9/B9*100</f>
        <v>90.32731303383973</v>
      </c>
      <c r="E9" s="189">
        <f aca="true" t="shared" si="1" ref="E9:E30">C9-B9</f>
        <v>-2967</v>
      </c>
      <c r="F9" s="189">
        <f>SUM(F10:F30)</f>
        <v>18300</v>
      </c>
      <c r="G9" s="189">
        <f>SUM(G10:G30)</f>
        <v>16769</v>
      </c>
      <c r="H9" s="190">
        <f aca="true" t="shared" si="2" ref="H9:H30">G9/F9*100</f>
        <v>91.63387978142077</v>
      </c>
      <c r="I9" s="189">
        <f aca="true" t="shared" si="3" ref="I9:I30">G9-F9</f>
        <v>-1531</v>
      </c>
      <c r="J9" s="189">
        <f>SUM(J10:J30)</f>
        <v>20167</v>
      </c>
      <c r="K9" s="189">
        <f>SUM(K10:K30)</f>
        <v>20276</v>
      </c>
      <c r="L9" s="190">
        <f aca="true" t="shared" si="4" ref="L9:L30">K9/J9*100</f>
        <v>100.54048693410027</v>
      </c>
      <c r="M9" s="189">
        <f aca="true" t="shared" si="5" ref="M9:M30">K9-J9</f>
        <v>109</v>
      </c>
      <c r="N9" s="189">
        <f>SUM(N10:N30)</f>
        <v>9964</v>
      </c>
      <c r="O9" s="189">
        <f>SUM(O10:O30)</f>
        <v>11769</v>
      </c>
      <c r="P9" s="191">
        <f>O9/N9*100</f>
        <v>118.11521477318345</v>
      </c>
      <c r="Q9" s="189">
        <f aca="true" t="shared" si="6" ref="Q9:Q30">O9-N9</f>
        <v>1805</v>
      </c>
      <c r="R9" s="189">
        <f>SUM(R10:R30)</f>
        <v>3998</v>
      </c>
      <c r="S9" s="189">
        <f>SUM(S10:S30)</f>
        <v>2363</v>
      </c>
      <c r="T9" s="191">
        <f aca="true" t="shared" si="7" ref="T9:T30">S9/R9*100</f>
        <v>59.104552276138065</v>
      </c>
      <c r="U9" s="189">
        <f aca="true" t="shared" si="8" ref="U9:U30">S9-R9</f>
        <v>-1635</v>
      </c>
      <c r="V9" s="192">
        <f>SUM(V10:V30)</f>
        <v>0</v>
      </c>
      <c r="W9" s="192">
        <f>SUM(W10:W30)</f>
        <v>0</v>
      </c>
      <c r="X9" s="191" t="e">
        <f aca="true" t="shared" si="9" ref="X9:X30">W9/V9*100</f>
        <v>#DIV/0!</v>
      </c>
      <c r="Y9" s="192">
        <f aca="true" t="shared" si="10" ref="Y9:Y19">W9-V9</f>
        <v>0</v>
      </c>
      <c r="Z9" s="189">
        <f>SUM(Z10:Z30)</f>
        <v>70084</v>
      </c>
      <c r="AA9" s="189">
        <f>SUM(AA10:AA30)</f>
        <v>73905</v>
      </c>
      <c r="AB9" s="190">
        <f aca="true" t="shared" si="11" ref="AB9:AB30">AA9/Z9*100</f>
        <v>105.4520289937789</v>
      </c>
      <c r="AC9" s="189">
        <f aca="true" t="shared" si="12" ref="AC9:AC30">AA9-Z9</f>
        <v>3821</v>
      </c>
      <c r="AD9" s="189">
        <f>SUM(AD10:AD30)</f>
        <v>29754</v>
      </c>
      <c r="AE9" s="189">
        <f>SUM(AE10:AE30)</f>
        <v>26988</v>
      </c>
      <c r="AF9" s="190">
        <f aca="true" t="shared" si="13" ref="AF9:AF30">AE9/AD9*100</f>
        <v>90.70377092155677</v>
      </c>
      <c r="AG9" s="189">
        <f aca="true" t="shared" si="14" ref="AG9:AG30">AE9-AD9</f>
        <v>-2766</v>
      </c>
      <c r="AH9" s="189">
        <f>SUM(AH10:AH30)</f>
        <v>20874</v>
      </c>
      <c r="AI9" s="189">
        <f>SUM(AI10:AI30)</f>
        <v>22906</v>
      </c>
      <c r="AJ9" s="190">
        <f aca="true" t="shared" si="15" ref="AJ9:AJ30">AI9/AH9*100</f>
        <v>109.73459806457795</v>
      </c>
      <c r="AK9" s="189">
        <f aca="true" t="shared" si="16" ref="AK9:AK30">AI9-AH9</f>
        <v>2032</v>
      </c>
      <c r="AL9" s="189">
        <f>SUM(AL10:AL30)</f>
        <v>5642</v>
      </c>
      <c r="AM9" s="189">
        <f>SUM(AM10:AM30)</f>
        <v>5367</v>
      </c>
      <c r="AN9" s="191">
        <f aca="true" t="shared" si="17" ref="AN9:AN30">AM9/AL9*100</f>
        <v>95.12584190003544</v>
      </c>
      <c r="AO9" s="189">
        <f aca="true" t="shared" si="18" ref="AO9:AO30">AM9-AL9</f>
        <v>-275</v>
      </c>
      <c r="AP9" s="193">
        <f aca="true" t="shared" si="19" ref="AP9:AP30">B9-AR9-BB9</f>
        <v>-75933</v>
      </c>
      <c r="AQ9" s="187">
        <f aca="true" t="shared" si="20" ref="AQ9:AQ30">C9-AS9-BC9</f>
        <v>-78188</v>
      </c>
      <c r="AR9" s="187">
        <f>SUM(AR10:AR30)</f>
        <v>95505</v>
      </c>
      <c r="AS9" s="194">
        <f>SUM(AS10:AS30)</f>
        <v>94824</v>
      </c>
      <c r="AT9" s="195">
        <f>SUM(AT10:AT30)</f>
        <v>4655</v>
      </c>
      <c r="AU9" s="195">
        <f>SUM(AU10:AU30)</f>
        <v>4841</v>
      </c>
      <c r="AV9" s="196">
        <f>ROUND(AU9/AT9*100,1)</f>
        <v>104</v>
      </c>
      <c r="AW9" s="195">
        <f aca="true" t="shared" si="21" ref="AW9:AW30">AU9-AT9</f>
        <v>186</v>
      </c>
      <c r="AX9" s="189">
        <f>SUM(AX10:AX30)</f>
        <v>22360</v>
      </c>
      <c r="AY9" s="189">
        <f>SUM(AY10:AY30)</f>
        <v>24697</v>
      </c>
      <c r="AZ9" s="191">
        <f aca="true" t="shared" si="22" ref="AZ9:AZ30">ROUND(AY9/AX9*100,1)</f>
        <v>110.5</v>
      </c>
      <c r="BA9" s="189">
        <f aca="true" t="shared" si="23" ref="BA9:BA30">AY9-AX9</f>
        <v>2337</v>
      </c>
      <c r="BB9" s="189">
        <f>SUM(BB10:BB30)</f>
        <v>11102</v>
      </c>
      <c r="BC9" s="189">
        <f>SUM(BC10:BC30)</f>
        <v>11071</v>
      </c>
      <c r="BD9" s="191">
        <f aca="true" t="shared" si="24" ref="BD9:BD30">BC9/BB9*100</f>
        <v>99.72077103224645</v>
      </c>
      <c r="BE9" s="189">
        <f aca="true" t="shared" si="25" ref="BE9:BE30">BC9-BB9</f>
        <v>-31</v>
      </c>
      <c r="BF9" s="189">
        <f>SUM(BF10:BF30)</f>
        <v>8957</v>
      </c>
      <c r="BG9" s="189">
        <f>SUM(BG10:BG30)</f>
        <v>8819</v>
      </c>
      <c r="BH9" s="191">
        <f aca="true" t="shared" si="26" ref="BH9:BH30">BG9/BF9*100</f>
        <v>98.45930557106173</v>
      </c>
      <c r="BI9" s="189">
        <f aca="true" t="shared" si="27" ref="BI9:BI30">BG9-BF9</f>
        <v>-138</v>
      </c>
      <c r="BJ9" s="189">
        <v>1919.82</v>
      </c>
      <c r="BK9" s="189">
        <v>2440.37</v>
      </c>
      <c r="BL9" s="189">
        <f aca="true" t="shared" si="28" ref="BL9:BL30">BK9-BJ9</f>
        <v>520.55</v>
      </c>
      <c r="BM9" s="189">
        <f>SUM(BM10:BM30)</f>
        <v>1462</v>
      </c>
      <c r="BN9" s="189">
        <f>SUM(BN10:BN30)</f>
        <v>2235</v>
      </c>
      <c r="BO9" s="191">
        <f aca="true" t="shared" si="29" ref="BO9:BO30">ROUND(BN9/BM9*100,1)</f>
        <v>152.9</v>
      </c>
      <c r="BP9" s="189">
        <f aca="true" t="shared" si="30" ref="BP9:BP30">BN9-BM9</f>
        <v>773</v>
      </c>
      <c r="BQ9" s="189">
        <f>SUM(BQ10:BQ30)</f>
        <v>894</v>
      </c>
      <c r="BR9" s="33"/>
      <c r="BS9" s="33"/>
    </row>
    <row r="10" spans="1:73" ht="21.75" customHeight="1">
      <c r="A10" s="181" t="s">
        <v>100</v>
      </c>
      <c r="B10" s="197">
        <v>1695</v>
      </c>
      <c r="C10" s="198">
        <v>1730</v>
      </c>
      <c r="D10" s="190">
        <f t="shared" si="0"/>
        <v>102.06489675516224</v>
      </c>
      <c r="E10" s="189">
        <f t="shared" si="1"/>
        <v>35</v>
      </c>
      <c r="F10" s="197">
        <v>1089</v>
      </c>
      <c r="G10" s="197">
        <v>1044</v>
      </c>
      <c r="H10" s="190">
        <f t="shared" si="2"/>
        <v>95.86776859504133</v>
      </c>
      <c r="I10" s="189">
        <f t="shared" si="3"/>
        <v>-45</v>
      </c>
      <c r="J10" s="197">
        <v>1052</v>
      </c>
      <c r="K10" s="197">
        <v>1067</v>
      </c>
      <c r="L10" s="190">
        <f t="shared" si="4"/>
        <v>101.42585551330798</v>
      </c>
      <c r="M10" s="189">
        <f t="shared" si="5"/>
        <v>15</v>
      </c>
      <c r="N10" s="199">
        <v>429</v>
      </c>
      <c r="O10" s="197">
        <v>426</v>
      </c>
      <c r="P10" s="191">
        <f>O10/N10*100</f>
        <v>99.3006993006993</v>
      </c>
      <c r="Q10" s="192">
        <f t="shared" si="6"/>
        <v>-3</v>
      </c>
      <c r="R10" s="197">
        <v>212</v>
      </c>
      <c r="S10" s="199">
        <v>210</v>
      </c>
      <c r="T10" s="191">
        <f t="shared" si="7"/>
        <v>99.05660377358491</v>
      </c>
      <c r="U10" s="189">
        <f t="shared" si="8"/>
        <v>-2</v>
      </c>
      <c r="V10" s="192"/>
      <c r="W10" s="192"/>
      <c r="X10" s="191" t="e">
        <f t="shared" si="9"/>
        <v>#DIV/0!</v>
      </c>
      <c r="Y10" s="192">
        <f t="shared" si="10"/>
        <v>0</v>
      </c>
      <c r="Z10" s="197">
        <v>2652</v>
      </c>
      <c r="AA10" s="197">
        <v>2839</v>
      </c>
      <c r="AB10" s="190">
        <f t="shared" si="11"/>
        <v>107.05128205128204</v>
      </c>
      <c r="AC10" s="189">
        <f t="shared" si="12"/>
        <v>187</v>
      </c>
      <c r="AD10" s="197">
        <v>1670</v>
      </c>
      <c r="AE10" s="197">
        <v>1713</v>
      </c>
      <c r="AF10" s="190">
        <f t="shared" si="13"/>
        <v>102.57485029940119</v>
      </c>
      <c r="AG10" s="189">
        <f t="shared" si="14"/>
        <v>43</v>
      </c>
      <c r="AH10" s="197">
        <v>344</v>
      </c>
      <c r="AI10" s="198">
        <v>443</v>
      </c>
      <c r="AJ10" s="190">
        <f t="shared" si="15"/>
        <v>128.77906976744185</v>
      </c>
      <c r="AK10" s="189">
        <f t="shared" si="16"/>
        <v>99</v>
      </c>
      <c r="AL10" s="197">
        <v>356</v>
      </c>
      <c r="AM10" s="197">
        <v>299</v>
      </c>
      <c r="AN10" s="191">
        <f t="shared" si="17"/>
        <v>83.98876404494382</v>
      </c>
      <c r="AO10" s="189">
        <f t="shared" si="18"/>
        <v>-57</v>
      </c>
      <c r="AP10" s="193">
        <f t="shared" si="19"/>
        <v>-5184</v>
      </c>
      <c r="AQ10" s="187">
        <f t="shared" si="20"/>
        <v>-4290</v>
      </c>
      <c r="AR10" s="187">
        <v>6287</v>
      </c>
      <c r="AS10" s="194">
        <v>5448</v>
      </c>
      <c r="AT10" s="200">
        <v>217</v>
      </c>
      <c r="AU10" s="200">
        <v>202</v>
      </c>
      <c r="AV10" s="196">
        <f aca="true" t="shared" si="31" ref="AV10:AV30">ROUND(AU10/AT10*100,1)</f>
        <v>93.1</v>
      </c>
      <c r="AW10" s="195">
        <f t="shared" si="21"/>
        <v>-15</v>
      </c>
      <c r="AX10" s="201">
        <v>1110</v>
      </c>
      <c r="AY10" s="197">
        <v>1171</v>
      </c>
      <c r="AZ10" s="191">
        <f t="shared" si="22"/>
        <v>105.5</v>
      </c>
      <c r="BA10" s="189">
        <f t="shared" si="23"/>
        <v>61</v>
      </c>
      <c r="BB10" s="197">
        <v>592</v>
      </c>
      <c r="BC10" s="197">
        <v>572</v>
      </c>
      <c r="BD10" s="191">
        <f t="shared" si="24"/>
        <v>96.62162162162163</v>
      </c>
      <c r="BE10" s="189">
        <f t="shared" si="25"/>
        <v>-20</v>
      </c>
      <c r="BF10" s="197">
        <v>542</v>
      </c>
      <c r="BG10" s="197">
        <v>516</v>
      </c>
      <c r="BH10" s="191">
        <f t="shared" si="26"/>
        <v>95.20295202952029</v>
      </c>
      <c r="BI10" s="189">
        <f t="shared" si="27"/>
        <v>-26</v>
      </c>
      <c r="BJ10" s="202">
        <v>1831.5345699831366</v>
      </c>
      <c r="BK10" s="197">
        <v>2165.756302521009</v>
      </c>
      <c r="BL10" s="189">
        <f t="shared" si="28"/>
        <v>334.2217325378722</v>
      </c>
      <c r="BM10" s="197">
        <v>55</v>
      </c>
      <c r="BN10" s="197">
        <v>56</v>
      </c>
      <c r="BO10" s="191">
        <f t="shared" si="29"/>
        <v>101.8</v>
      </c>
      <c r="BP10" s="189">
        <f t="shared" si="30"/>
        <v>1</v>
      </c>
      <c r="BQ10" s="197">
        <v>14</v>
      </c>
      <c r="BR10" s="34"/>
      <c r="BS10" s="34"/>
      <c r="BT10" s="34"/>
      <c r="BU10" s="34"/>
    </row>
    <row r="11" spans="1:73" ht="21.75" customHeight="1">
      <c r="A11" s="182" t="s">
        <v>101</v>
      </c>
      <c r="B11" s="197">
        <v>824</v>
      </c>
      <c r="C11" s="198">
        <v>750</v>
      </c>
      <c r="D11" s="190">
        <f t="shared" si="0"/>
        <v>91.01941747572816</v>
      </c>
      <c r="E11" s="189">
        <f t="shared" si="1"/>
        <v>-74</v>
      </c>
      <c r="F11" s="197">
        <v>498</v>
      </c>
      <c r="G11" s="197">
        <v>458</v>
      </c>
      <c r="H11" s="190">
        <f t="shared" si="2"/>
        <v>91.96787148594377</v>
      </c>
      <c r="I11" s="189">
        <f t="shared" si="3"/>
        <v>-40</v>
      </c>
      <c r="J11" s="197">
        <v>594</v>
      </c>
      <c r="K11" s="197">
        <v>643</v>
      </c>
      <c r="L11" s="190">
        <f t="shared" si="4"/>
        <v>108.24915824915824</v>
      </c>
      <c r="M11" s="189">
        <f t="shared" si="5"/>
        <v>49</v>
      </c>
      <c r="N11" s="199">
        <v>324</v>
      </c>
      <c r="O11" s="197">
        <v>433</v>
      </c>
      <c r="P11" s="191">
        <f>O11/N11*100</f>
        <v>133.64197530864197</v>
      </c>
      <c r="Q11" s="192">
        <f t="shared" si="6"/>
        <v>109</v>
      </c>
      <c r="R11" s="197">
        <v>119</v>
      </c>
      <c r="S11" s="199">
        <v>54</v>
      </c>
      <c r="T11" s="191">
        <f t="shared" si="7"/>
        <v>45.378151260504204</v>
      </c>
      <c r="U11" s="189">
        <f t="shared" si="8"/>
        <v>-65</v>
      </c>
      <c r="V11" s="192"/>
      <c r="W11" s="192"/>
      <c r="X11" s="191" t="e">
        <f t="shared" si="9"/>
        <v>#DIV/0!</v>
      </c>
      <c r="Y11" s="192">
        <f t="shared" si="10"/>
        <v>0</v>
      </c>
      <c r="Z11" s="197">
        <v>1935</v>
      </c>
      <c r="AA11" s="197">
        <v>2483</v>
      </c>
      <c r="AB11" s="190">
        <f t="shared" si="11"/>
        <v>128.32041343669252</v>
      </c>
      <c r="AC11" s="189">
        <f t="shared" si="12"/>
        <v>548</v>
      </c>
      <c r="AD11" s="197">
        <v>796</v>
      </c>
      <c r="AE11" s="197">
        <v>707</v>
      </c>
      <c r="AF11" s="190">
        <f t="shared" si="13"/>
        <v>88.81909547738694</v>
      </c>
      <c r="AG11" s="189">
        <f t="shared" si="14"/>
        <v>-89</v>
      </c>
      <c r="AH11" s="197">
        <v>555</v>
      </c>
      <c r="AI11" s="198">
        <v>961</v>
      </c>
      <c r="AJ11" s="190">
        <f t="shared" si="15"/>
        <v>173.15315315315317</v>
      </c>
      <c r="AK11" s="189">
        <f t="shared" si="16"/>
        <v>406</v>
      </c>
      <c r="AL11" s="197">
        <v>225</v>
      </c>
      <c r="AM11" s="197">
        <v>193</v>
      </c>
      <c r="AN11" s="191">
        <f t="shared" si="17"/>
        <v>85.77777777777777</v>
      </c>
      <c r="AO11" s="189">
        <f t="shared" si="18"/>
        <v>-32</v>
      </c>
      <c r="AP11" s="193">
        <f t="shared" si="19"/>
        <v>-2023</v>
      </c>
      <c r="AQ11" s="187">
        <f t="shared" si="20"/>
        <v>-1705</v>
      </c>
      <c r="AR11" s="187">
        <v>2528</v>
      </c>
      <c r="AS11" s="194">
        <v>2144</v>
      </c>
      <c r="AT11" s="200">
        <v>127</v>
      </c>
      <c r="AU11" s="200">
        <v>152</v>
      </c>
      <c r="AV11" s="196">
        <f t="shared" si="31"/>
        <v>119.7</v>
      </c>
      <c r="AW11" s="195">
        <f t="shared" si="21"/>
        <v>25</v>
      </c>
      <c r="AX11" s="201">
        <v>587</v>
      </c>
      <c r="AY11" s="197">
        <v>680</v>
      </c>
      <c r="AZ11" s="191">
        <f t="shared" si="22"/>
        <v>115.8</v>
      </c>
      <c r="BA11" s="189">
        <f t="shared" si="23"/>
        <v>93</v>
      </c>
      <c r="BB11" s="197">
        <v>319</v>
      </c>
      <c r="BC11" s="197">
        <v>311</v>
      </c>
      <c r="BD11" s="191">
        <f t="shared" si="24"/>
        <v>97.4921630094044</v>
      </c>
      <c r="BE11" s="189">
        <f t="shared" si="25"/>
        <v>-8</v>
      </c>
      <c r="BF11" s="197">
        <v>255</v>
      </c>
      <c r="BG11" s="197">
        <v>270</v>
      </c>
      <c r="BH11" s="191">
        <f t="shared" si="26"/>
        <v>105.88235294117648</v>
      </c>
      <c r="BI11" s="189">
        <f t="shared" si="27"/>
        <v>15</v>
      </c>
      <c r="BJ11" s="202">
        <v>1756.1688311688313</v>
      </c>
      <c r="BK11" s="197">
        <v>2482.264150943396</v>
      </c>
      <c r="BL11" s="189">
        <f t="shared" si="28"/>
        <v>726.0953197745648</v>
      </c>
      <c r="BM11" s="197">
        <v>24</v>
      </c>
      <c r="BN11" s="197">
        <v>30</v>
      </c>
      <c r="BO11" s="191">
        <f t="shared" si="29"/>
        <v>125</v>
      </c>
      <c r="BP11" s="189">
        <f t="shared" si="30"/>
        <v>6</v>
      </c>
      <c r="BQ11" s="197">
        <v>26</v>
      </c>
      <c r="BR11" s="34"/>
      <c r="BS11" s="34"/>
      <c r="BT11" s="34"/>
      <c r="BU11" s="34"/>
    </row>
    <row r="12" spans="1:73" ht="21.75" customHeight="1">
      <c r="A12" s="182" t="s">
        <v>102</v>
      </c>
      <c r="B12" s="197">
        <v>701</v>
      </c>
      <c r="C12" s="198">
        <v>614</v>
      </c>
      <c r="D12" s="190">
        <f t="shared" si="0"/>
        <v>87.58915834522111</v>
      </c>
      <c r="E12" s="189">
        <f t="shared" si="1"/>
        <v>-87</v>
      </c>
      <c r="F12" s="197">
        <v>407</v>
      </c>
      <c r="G12" s="197">
        <v>342</v>
      </c>
      <c r="H12" s="190">
        <f t="shared" si="2"/>
        <v>84.02948402948402</v>
      </c>
      <c r="I12" s="189">
        <f t="shared" si="3"/>
        <v>-65</v>
      </c>
      <c r="J12" s="197">
        <v>447</v>
      </c>
      <c r="K12" s="197">
        <v>442</v>
      </c>
      <c r="L12" s="190">
        <f t="shared" si="4"/>
        <v>98.88143176733782</v>
      </c>
      <c r="M12" s="189">
        <f t="shared" si="5"/>
        <v>-5</v>
      </c>
      <c r="N12" s="199">
        <v>200</v>
      </c>
      <c r="O12" s="197">
        <v>215</v>
      </c>
      <c r="P12" s="191">
        <f aca="true" t="shared" si="32" ref="P12:P30">O12/N12*100</f>
        <v>107.5</v>
      </c>
      <c r="Q12" s="192">
        <f t="shared" si="6"/>
        <v>15</v>
      </c>
      <c r="R12" s="197">
        <v>104</v>
      </c>
      <c r="S12" s="199">
        <v>51</v>
      </c>
      <c r="T12" s="191">
        <f t="shared" si="7"/>
        <v>49.03846153846153</v>
      </c>
      <c r="U12" s="189">
        <f t="shared" si="8"/>
        <v>-53</v>
      </c>
      <c r="V12" s="192"/>
      <c r="W12" s="192"/>
      <c r="X12" s="191" t="e">
        <f t="shared" si="9"/>
        <v>#DIV/0!</v>
      </c>
      <c r="Y12" s="192">
        <f t="shared" si="10"/>
        <v>0</v>
      </c>
      <c r="Z12" s="197">
        <v>1195</v>
      </c>
      <c r="AA12" s="197">
        <v>1276</v>
      </c>
      <c r="AB12" s="190">
        <f t="shared" si="11"/>
        <v>106.77824267782428</v>
      </c>
      <c r="AC12" s="189">
        <f t="shared" si="12"/>
        <v>81</v>
      </c>
      <c r="AD12" s="197">
        <v>686</v>
      </c>
      <c r="AE12" s="197">
        <v>596</v>
      </c>
      <c r="AF12" s="190">
        <f t="shared" si="13"/>
        <v>86.88046647230321</v>
      </c>
      <c r="AG12" s="189">
        <f t="shared" si="14"/>
        <v>-90</v>
      </c>
      <c r="AH12" s="197">
        <v>375</v>
      </c>
      <c r="AI12" s="198">
        <v>644</v>
      </c>
      <c r="AJ12" s="190">
        <f t="shared" si="15"/>
        <v>171.73333333333335</v>
      </c>
      <c r="AK12" s="189">
        <f t="shared" si="16"/>
        <v>269</v>
      </c>
      <c r="AL12" s="197">
        <v>194</v>
      </c>
      <c r="AM12" s="197">
        <v>170</v>
      </c>
      <c r="AN12" s="191">
        <f t="shared" si="17"/>
        <v>87.62886597938144</v>
      </c>
      <c r="AO12" s="189">
        <f t="shared" si="18"/>
        <v>-24</v>
      </c>
      <c r="AP12" s="193">
        <f t="shared" si="19"/>
        <v>-10247</v>
      </c>
      <c r="AQ12" s="187">
        <f t="shared" si="20"/>
        <v>-11084</v>
      </c>
      <c r="AR12" s="187">
        <v>10657</v>
      </c>
      <c r="AS12" s="194">
        <v>11455</v>
      </c>
      <c r="AT12" s="200">
        <v>108</v>
      </c>
      <c r="AU12" s="200">
        <v>94</v>
      </c>
      <c r="AV12" s="196">
        <f t="shared" si="31"/>
        <v>87</v>
      </c>
      <c r="AW12" s="195">
        <f t="shared" si="21"/>
        <v>-14</v>
      </c>
      <c r="AX12" s="201">
        <v>395</v>
      </c>
      <c r="AY12" s="197">
        <v>492</v>
      </c>
      <c r="AZ12" s="191">
        <f t="shared" si="22"/>
        <v>124.6</v>
      </c>
      <c r="BA12" s="189">
        <f t="shared" si="23"/>
        <v>97</v>
      </c>
      <c r="BB12" s="197">
        <v>291</v>
      </c>
      <c r="BC12" s="197">
        <v>243</v>
      </c>
      <c r="BD12" s="191">
        <f t="shared" si="24"/>
        <v>83.50515463917526</v>
      </c>
      <c r="BE12" s="189">
        <f t="shared" si="25"/>
        <v>-48</v>
      </c>
      <c r="BF12" s="197">
        <v>234</v>
      </c>
      <c r="BG12" s="197">
        <v>186</v>
      </c>
      <c r="BH12" s="191">
        <f t="shared" si="26"/>
        <v>79.48717948717949</v>
      </c>
      <c r="BI12" s="189">
        <f t="shared" si="27"/>
        <v>-48</v>
      </c>
      <c r="BJ12" s="202">
        <v>1917.5732217573222</v>
      </c>
      <c r="BK12" s="197">
        <v>2633.3333333333335</v>
      </c>
      <c r="BL12" s="189">
        <f t="shared" si="28"/>
        <v>715.7601115760112</v>
      </c>
      <c r="BM12" s="197">
        <v>25</v>
      </c>
      <c r="BN12" s="197">
        <v>26</v>
      </c>
      <c r="BO12" s="191">
        <f t="shared" si="29"/>
        <v>104</v>
      </c>
      <c r="BP12" s="189">
        <f t="shared" si="30"/>
        <v>1</v>
      </c>
      <c r="BQ12" s="197">
        <v>18</v>
      </c>
      <c r="BR12" s="34"/>
      <c r="BS12" s="34"/>
      <c r="BT12" s="34"/>
      <c r="BU12" s="34"/>
    </row>
    <row r="13" spans="1:73" ht="21.75" customHeight="1">
      <c r="A13" s="182" t="s">
        <v>103</v>
      </c>
      <c r="B13" s="197">
        <v>1428</v>
      </c>
      <c r="C13" s="198">
        <v>1172</v>
      </c>
      <c r="D13" s="190">
        <f t="shared" si="0"/>
        <v>82.07282913165265</v>
      </c>
      <c r="E13" s="189">
        <f t="shared" si="1"/>
        <v>-256</v>
      </c>
      <c r="F13" s="197">
        <v>819</v>
      </c>
      <c r="G13" s="197">
        <v>618</v>
      </c>
      <c r="H13" s="190">
        <f t="shared" si="2"/>
        <v>75.45787545787546</v>
      </c>
      <c r="I13" s="189">
        <f t="shared" si="3"/>
        <v>-201</v>
      </c>
      <c r="J13" s="197">
        <v>627</v>
      </c>
      <c r="K13" s="197">
        <v>558</v>
      </c>
      <c r="L13" s="190">
        <f t="shared" si="4"/>
        <v>88.99521531100478</v>
      </c>
      <c r="M13" s="189">
        <f t="shared" si="5"/>
        <v>-69</v>
      </c>
      <c r="N13" s="199">
        <v>257</v>
      </c>
      <c r="O13" s="197">
        <v>269</v>
      </c>
      <c r="P13" s="191">
        <f t="shared" si="32"/>
        <v>104.66926070038912</v>
      </c>
      <c r="Q13" s="192">
        <f t="shared" si="6"/>
        <v>12</v>
      </c>
      <c r="R13" s="197">
        <v>180</v>
      </c>
      <c r="S13" s="199">
        <v>111</v>
      </c>
      <c r="T13" s="191">
        <f t="shared" si="7"/>
        <v>61.66666666666667</v>
      </c>
      <c r="U13" s="189">
        <f t="shared" si="8"/>
        <v>-69</v>
      </c>
      <c r="V13" s="192"/>
      <c r="W13" s="192"/>
      <c r="X13" s="191" t="e">
        <f t="shared" si="9"/>
        <v>#DIV/0!</v>
      </c>
      <c r="Y13" s="192">
        <f t="shared" si="10"/>
        <v>0</v>
      </c>
      <c r="Z13" s="197">
        <v>2723</v>
      </c>
      <c r="AA13" s="197">
        <v>2615</v>
      </c>
      <c r="AB13" s="190">
        <f t="shared" si="11"/>
        <v>96.03378626514873</v>
      </c>
      <c r="AC13" s="189">
        <f t="shared" si="12"/>
        <v>-108</v>
      </c>
      <c r="AD13" s="197">
        <v>1402</v>
      </c>
      <c r="AE13" s="197">
        <v>1144</v>
      </c>
      <c r="AF13" s="190">
        <f t="shared" si="13"/>
        <v>81.59771754636233</v>
      </c>
      <c r="AG13" s="189">
        <f t="shared" si="14"/>
        <v>-258</v>
      </c>
      <c r="AH13" s="197">
        <v>746</v>
      </c>
      <c r="AI13" s="198">
        <v>692</v>
      </c>
      <c r="AJ13" s="190">
        <f t="shared" si="15"/>
        <v>92.76139410187668</v>
      </c>
      <c r="AK13" s="189">
        <f t="shared" si="16"/>
        <v>-54</v>
      </c>
      <c r="AL13" s="197">
        <v>326</v>
      </c>
      <c r="AM13" s="197">
        <v>228</v>
      </c>
      <c r="AN13" s="191">
        <f t="shared" si="17"/>
        <v>69.93865030674846</v>
      </c>
      <c r="AO13" s="189">
        <f t="shared" si="18"/>
        <v>-98</v>
      </c>
      <c r="AP13" s="193">
        <f t="shared" si="19"/>
        <v>-2998</v>
      </c>
      <c r="AQ13" s="187">
        <f t="shared" si="20"/>
        <v>-4448</v>
      </c>
      <c r="AR13" s="187">
        <v>3851</v>
      </c>
      <c r="AS13" s="194">
        <v>5053</v>
      </c>
      <c r="AT13" s="200">
        <v>153</v>
      </c>
      <c r="AU13" s="200">
        <v>168</v>
      </c>
      <c r="AV13" s="196">
        <f t="shared" si="31"/>
        <v>109.8</v>
      </c>
      <c r="AW13" s="195">
        <f t="shared" si="21"/>
        <v>15</v>
      </c>
      <c r="AX13" s="201">
        <v>628</v>
      </c>
      <c r="AY13" s="197">
        <v>692</v>
      </c>
      <c r="AZ13" s="191">
        <f t="shared" si="22"/>
        <v>110.2</v>
      </c>
      <c r="BA13" s="189">
        <f t="shared" si="23"/>
        <v>64</v>
      </c>
      <c r="BB13" s="197">
        <v>575</v>
      </c>
      <c r="BC13" s="197">
        <v>567</v>
      </c>
      <c r="BD13" s="191">
        <f t="shared" si="24"/>
        <v>98.60869565217392</v>
      </c>
      <c r="BE13" s="189">
        <f t="shared" si="25"/>
        <v>-8</v>
      </c>
      <c r="BF13" s="197">
        <v>396</v>
      </c>
      <c r="BG13" s="197">
        <v>364</v>
      </c>
      <c r="BH13" s="191">
        <f t="shared" si="26"/>
        <v>91.91919191919192</v>
      </c>
      <c r="BI13" s="189">
        <f t="shared" si="27"/>
        <v>-32</v>
      </c>
      <c r="BJ13" s="202">
        <v>1508.1145584725537</v>
      </c>
      <c r="BK13" s="197">
        <v>1901.530612244898</v>
      </c>
      <c r="BL13" s="189">
        <f t="shared" si="28"/>
        <v>393.4160537723444</v>
      </c>
      <c r="BM13" s="197">
        <v>21</v>
      </c>
      <c r="BN13" s="197">
        <v>25</v>
      </c>
      <c r="BO13" s="191">
        <f t="shared" si="29"/>
        <v>119</v>
      </c>
      <c r="BP13" s="189">
        <f t="shared" si="30"/>
        <v>4</v>
      </c>
      <c r="BQ13" s="197">
        <v>37</v>
      </c>
      <c r="BR13" s="34"/>
      <c r="BS13" s="34"/>
      <c r="BT13" s="34"/>
      <c r="BU13" s="34"/>
    </row>
    <row r="14" spans="1:75" s="12" customFormat="1" ht="21.75" customHeight="1">
      <c r="A14" s="182" t="s">
        <v>104</v>
      </c>
      <c r="B14" s="197">
        <v>933</v>
      </c>
      <c r="C14" s="198">
        <v>809</v>
      </c>
      <c r="D14" s="190">
        <f t="shared" si="0"/>
        <v>86.70953912111469</v>
      </c>
      <c r="E14" s="189">
        <f t="shared" si="1"/>
        <v>-124</v>
      </c>
      <c r="F14" s="197">
        <v>525</v>
      </c>
      <c r="G14" s="197">
        <v>462</v>
      </c>
      <c r="H14" s="190">
        <f t="shared" si="2"/>
        <v>88</v>
      </c>
      <c r="I14" s="189">
        <f t="shared" si="3"/>
        <v>-63</v>
      </c>
      <c r="J14" s="197">
        <v>599</v>
      </c>
      <c r="K14" s="197">
        <v>670</v>
      </c>
      <c r="L14" s="190">
        <f t="shared" si="4"/>
        <v>111.85308848080133</v>
      </c>
      <c r="M14" s="189">
        <f t="shared" si="5"/>
        <v>71</v>
      </c>
      <c r="N14" s="199">
        <v>186</v>
      </c>
      <c r="O14" s="197">
        <v>331</v>
      </c>
      <c r="P14" s="191">
        <f t="shared" si="32"/>
        <v>177.95698924731184</v>
      </c>
      <c r="Q14" s="192">
        <f t="shared" si="6"/>
        <v>145</v>
      </c>
      <c r="R14" s="197">
        <v>144</v>
      </c>
      <c r="S14" s="199">
        <v>90</v>
      </c>
      <c r="T14" s="191">
        <f t="shared" si="7"/>
        <v>62.5</v>
      </c>
      <c r="U14" s="189">
        <f t="shared" si="8"/>
        <v>-54</v>
      </c>
      <c r="V14" s="192"/>
      <c r="W14" s="192"/>
      <c r="X14" s="191" t="e">
        <f t="shared" si="9"/>
        <v>#DIV/0!</v>
      </c>
      <c r="Y14" s="192">
        <f t="shared" si="10"/>
        <v>0</v>
      </c>
      <c r="Z14" s="197">
        <v>1479</v>
      </c>
      <c r="AA14" s="197">
        <v>1595</v>
      </c>
      <c r="AB14" s="190">
        <f t="shared" si="11"/>
        <v>107.84313725490196</v>
      </c>
      <c r="AC14" s="189">
        <f t="shared" si="12"/>
        <v>116</v>
      </c>
      <c r="AD14" s="197">
        <v>907</v>
      </c>
      <c r="AE14" s="197">
        <v>795</v>
      </c>
      <c r="AF14" s="190">
        <f t="shared" si="13"/>
        <v>87.651598676957</v>
      </c>
      <c r="AG14" s="189">
        <f t="shared" si="14"/>
        <v>-112</v>
      </c>
      <c r="AH14" s="197">
        <v>282</v>
      </c>
      <c r="AI14" s="198">
        <v>386</v>
      </c>
      <c r="AJ14" s="190">
        <f t="shared" si="15"/>
        <v>136.8794326241135</v>
      </c>
      <c r="AK14" s="189">
        <f t="shared" si="16"/>
        <v>104</v>
      </c>
      <c r="AL14" s="197">
        <v>214</v>
      </c>
      <c r="AM14" s="197">
        <v>211</v>
      </c>
      <c r="AN14" s="191">
        <f t="shared" si="17"/>
        <v>98.5981308411215</v>
      </c>
      <c r="AO14" s="189">
        <f t="shared" si="18"/>
        <v>-3</v>
      </c>
      <c r="AP14" s="193">
        <f t="shared" si="19"/>
        <v>-3136</v>
      </c>
      <c r="AQ14" s="187">
        <f t="shared" si="20"/>
        <v>-2667</v>
      </c>
      <c r="AR14" s="187">
        <v>3802</v>
      </c>
      <c r="AS14" s="194">
        <v>3180</v>
      </c>
      <c r="AT14" s="200">
        <v>101</v>
      </c>
      <c r="AU14" s="200">
        <v>125</v>
      </c>
      <c r="AV14" s="196">
        <f t="shared" si="31"/>
        <v>123.8</v>
      </c>
      <c r="AW14" s="195">
        <f t="shared" si="21"/>
        <v>24</v>
      </c>
      <c r="AX14" s="201">
        <v>623</v>
      </c>
      <c r="AY14" s="197">
        <v>700</v>
      </c>
      <c r="AZ14" s="191">
        <f t="shared" si="22"/>
        <v>112.4</v>
      </c>
      <c r="BA14" s="189">
        <f t="shared" si="23"/>
        <v>77</v>
      </c>
      <c r="BB14" s="197">
        <v>267</v>
      </c>
      <c r="BC14" s="197">
        <v>296</v>
      </c>
      <c r="BD14" s="191">
        <f t="shared" si="24"/>
        <v>110.86142322097379</v>
      </c>
      <c r="BE14" s="189">
        <f t="shared" si="25"/>
        <v>29</v>
      </c>
      <c r="BF14" s="197">
        <v>206</v>
      </c>
      <c r="BG14" s="197">
        <v>243</v>
      </c>
      <c r="BH14" s="191">
        <f t="shared" si="26"/>
        <v>117.96116504854368</v>
      </c>
      <c r="BI14" s="189">
        <f t="shared" si="27"/>
        <v>37</v>
      </c>
      <c r="BJ14" s="202">
        <v>1868.018018018018</v>
      </c>
      <c r="BK14" s="197">
        <v>2696.5065502183406</v>
      </c>
      <c r="BL14" s="189">
        <f t="shared" si="28"/>
        <v>828.4885322003227</v>
      </c>
      <c r="BM14" s="197">
        <v>34</v>
      </c>
      <c r="BN14" s="197">
        <v>25</v>
      </c>
      <c r="BO14" s="191">
        <f t="shared" si="29"/>
        <v>73.5</v>
      </c>
      <c r="BP14" s="189">
        <f t="shared" si="30"/>
        <v>-9</v>
      </c>
      <c r="BQ14" s="197">
        <v>50</v>
      </c>
      <c r="BR14" s="34"/>
      <c r="BS14" s="34"/>
      <c r="BT14" s="34"/>
      <c r="BU14" s="34"/>
      <c r="BV14" s="6"/>
      <c r="BW14" s="6"/>
    </row>
    <row r="15" spans="1:75" s="12" customFormat="1" ht="21.75" customHeight="1">
      <c r="A15" s="182" t="s">
        <v>105</v>
      </c>
      <c r="B15" s="197">
        <v>1032</v>
      </c>
      <c r="C15" s="198">
        <v>1074</v>
      </c>
      <c r="D15" s="190">
        <f t="shared" si="0"/>
        <v>104.06976744186048</v>
      </c>
      <c r="E15" s="189">
        <f t="shared" si="1"/>
        <v>42</v>
      </c>
      <c r="F15" s="197">
        <v>657</v>
      </c>
      <c r="G15" s="197">
        <v>636</v>
      </c>
      <c r="H15" s="190">
        <f t="shared" si="2"/>
        <v>96.80365296803653</v>
      </c>
      <c r="I15" s="189">
        <f t="shared" si="3"/>
        <v>-21</v>
      </c>
      <c r="J15" s="197">
        <v>620</v>
      </c>
      <c r="K15" s="197">
        <v>781</v>
      </c>
      <c r="L15" s="190">
        <f t="shared" si="4"/>
        <v>125.96774193548387</v>
      </c>
      <c r="M15" s="189">
        <f t="shared" si="5"/>
        <v>161</v>
      </c>
      <c r="N15" s="199">
        <v>384</v>
      </c>
      <c r="O15" s="197">
        <v>588</v>
      </c>
      <c r="P15" s="191">
        <f t="shared" si="32"/>
        <v>153.125</v>
      </c>
      <c r="Q15" s="192">
        <f t="shared" si="6"/>
        <v>204</v>
      </c>
      <c r="R15" s="197">
        <v>162</v>
      </c>
      <c r="S15" s="199">
        <v>72</v>
      </c>
      <c r="T15" s="191">
        <f t="shared" si="7"/>
        <v>44.44444444444444</v>
      </c>
      <c r="U15" s="189">
        <f t="shared" si="8"/>
        <v>-90</v>
      </c>
      <c r="V15" s="192"/>
      <c r="W15" s="192"/>
      <c r="X15" s="191" t="e">
        <f t="shared" si="9"/>
        <v>#DIV/0!</v>
      </c>
      <c r="Y15" s="192">
        <f t="shared" si="10"/>
        <v>0</v>
      </c>
      <c r="Z15" s="197">
        <v>2959</v>
      </c>
      <c r="AA15" s="197">
        <v>3465</v>
      </c>
      <c r="AB15" s="190">
        <f t="shared" si="11"/>
        <v>117.10037174721191</v>
      </c>
      <c r="AC15" s="189">
        <f t="shared" si="12"/>
        <v>506</v>
      </c>
      <c r="AD15" s="197">
        <v>1013</v>
      </c>
      <c r="AE15" s="197">
        <v>1057</v>
      </c>
      <c r="AF15" s="190">
        <f t="shared" si="13"/>
        <v>104.34353405725567</v>
      </c>
      <c r="AG15" s="189">
        <f t="shared" si="14"/>
        <v>44</v>
      </c>
      <c r="AH15" s="197">
        <v>944</v>
      </c>
      <c r="AI15" s="198">
        <v>879</v>
      </c>
      <c r="AJ15" s="190">
        <f t="shared" si="15"/>
        <v>93.11440677966102</v>
      </c>
      <c r="AK15" s="189">
        <f t="shared" si="16"/>
        <v>-65</v>
      </c>
      <c r="AL15" s="197">
        <v>195</v>
      </c>
      <c r="AM15" s="197">
        <v>199</v>
      </c>
      <c r="AN15" s="191">
        <f t="shared" si="17"/>
        <v>102.05128205128204</v>
      </c>
      <c r="AO15" s="189">
        <f t="shared" si="18"/>
        <v>4</v>
      </c>
      <c r="AP15" s="193">
        <f t="shared" si="19"/>
        <v>-1144</v>
      </c>
      <c r="AQ15" s="187">
        <f t="shared" si="20"/>
        <v>-883</v>
      </c>
      <c r="AR15" s="187">
        <v>1639</v>
      </c>
      <c r="AS15" s="194">
        <v>1439</v>
      </c>
      <c r="AT15" s="200">
        <v>180</v>
      </c>
      <c r="AU15" s="200">
        <v>202</v>
      </c>
      <c r="AV15" s="196">
        <f t="shared" si="31"/>
        <v>112.2</v>
      </c>
      <c r="AW15" s="195">
        <f t="shared" si="21"/>
        <v>22</v>
      </c>
      <c r="AX15" s="201">
        <v>620</v>
      </c>
      <c r="AY15" s="197">
        <v>761</v>
      </c>
      <c r="AZ15" s="191">
        <f t="shared" si="22"/>
        <v>122.7</v>
      </c>
      <c r="BA15" s="189">
        <f t="shared" si="23"/>
        <v>141</v>
      </c>
      <c r="BB15" s="197">
        <v>537</v>
      </c>
      <c r="BC15" s="197">
        <v>518</v>
      </c>
      <c r="BD15" s="191">
        <f t="shared" si="24"/>
        <v>96.46182495344506</v>
      </c>
      <c r="BE15" s="189">
        <f t="shared" si="25"/>
        <v>-19</v>
      </c>
      <c r="BF15" s="197">
        <v>451</v>
      </c>
      <c r="BG15" s="197">
        <v>438</v>
      </c>
      <c r="BH15" s="191">
        <f t="shared" si="26"/>
        <v>97.11751662971176</v>
      </c>
      <c r="BI15" s="189">
        <f t="shared" si="27"/>
        <v>-13</v>
      </c>
      <c r="BJ15" s="202">
        <v>2225.357873210634</v>
      </c>
      <c r="BK15" s="197">
        <v>2463.9583333333335</v>
      </c>
      <c r="BL15" s="189">
        <f t="shared" si="28"/>
        <v>238.6004601226996</v>
      </c>
      <c r="BM15" s="197">
        <v>24</v>
      </c>
      <c r="BN15" s="197">
        <v>24</v>
      </c>
      <c r="BO15" s="191">
        <f t="shared" si="29"/>
        <v>100</v>
      </c>
      <c r="BP15" s="189">
        <f t="shared" si="30"/>
        <v>0</v>
      </c>
      <c r="BQ15" s="197">
        <v>25</v>
      </c>
      <c r="BR15" s="34"/>
      <c r="BS15" s="34"/>
      <c r="BT15" s="34"/>
      <c r="BU15" s="34"/>
      <c r="BV15" s="6"/>
      <c r="BW15" s="6"/>
    </row>
    <row r="16" spans="1:75" s="12" customFormat="1" ht="21.75" customHeight="1">
      <c r="A16" s="182" t="s">
        <v>106</v>
      </c>
      <c r="B16" s="197">
        <v>516</v>
      </c>
      <c r="C16" s="198">
        <v>441</v>
      </c>
      <c r="D16" s="190">
        <f t="shared" si="0"/>
        <v>85.46511627906976</v>
      </c>
      <c r="E16" s="189">
        <f t="shared" si="1"/>
        <v>-75</v>
      </c>
      <c r="F16" s="197">
        <v>352</v>
      </c>
      <c r="G16" s="197">
        <v>266</v>
      </c>
      <c r="H16" s="190">
        <f t="shared" si="2"/>
        <v>75.56818181818183</v>
      </c>
      <c r="I16" s="189">
        <f t="shared" si="3"/>
        <v>-86</v>
      </c>
      <c r="J16" s="197">
        <v>210</v>
      </c>
      <c r="K16" s="197">
        <v>149</v>
      </c>
      <c r="L16" s="190">
        <f t="shared" si="4"/>
        <v>70.95238095238095</v>
      </c>
      <c r="M16" s="189">
        <f t="shared" si="5"/>
        <v>-61</v>
      </c>
      <c r="N16" s="199">
        <v>41</v>
      </c>
      <c r="O16" s="197">
        <v>32</v>
      </c>
      <c r="P16" s="191">
        <f t="shared" si="32"/>
        <v>78.04878048780488</v>
      </c>
      <c r="Q16" s="192">
        <f t="shared" si="6"/>
        <v>-9</v>
      </c>
      <c r="R16" s="197">
        <v>105</v>
      </c>
      <c r="S16" s="199">
        <v>76</v>
      </c>
      <c r="T16" s="191">
        <f t="shared" si="7"/>
        <v>72.38095238095238</v>
      </c>
      <c r="U16" s="189">
        <f t="shared" si="8"/>
        <v>-29</v>
      </c>
      <c r="V16" s="192"/>
      <c r="W16" s="192"/>
      <c r="X16" s="191" t="e">
        <f t="shared" si="9"/>
        <v>#DIV/0!</v>
      </c>
      <c r="Y16" s="192">
        <f t="shared" si="10"/>
        <v>0</v>
      </c>
      <c r="Z16" s="197">
        <v>693</v>
      </c>
      <c r="AA16" s="197">
        <v>1288</v>
      </c>
      <c r="AB16" s="190">
        <f t="shared" si="11"/>
        <v>185.85858585858585</v>
      </c>
      <c r="AC16" s="189">
        <f t="shared" si="12"/>
        <v>595</v>
      </c>
      <c r="AD16" s="197">
        <v>504</v>
      </c>
      <c r="AE16" s="197">
        <v>428</v>
      </c>
      <c r="AF16" s="190">
        <f t="shared" si="13"/>
        <v>84.92063492063492</v>
      </c>
      <c r="AG16" s="189">
        <f t="shared" si="14"/>
        <v>-76</v>
      </c>
      <c r="AH16" s="197">
        <v>70</v>
      </c>
      <c r="AI16" s="198">
        <v>546</v>
      </c>
      <c r="AJ16" s="190">
        <f t="shared" si="15"/>
        <v>780</v>
      </c>
      <c r="AK16" s="189">
        <f t="shared" si="16"/>
        <v>476</v>
      </c>
      <c r="AL16" s="197">
        <v>108</v>
      </c>
      <c r="AM16" s="197">
        <v>122</v>
      </c>
      <c r="AN16" s="191">
        <f t="shared" si="17"/>
        <v>112.96296296296295</v>
      </c>
      <c r="AO16" s="189">
        <f t="shared" si="18"/>
        <v>14</v>
      </c>
      <c r="AP16" s="193">
        <f t="shared" si="19"/>
        <v>-6589</v>
      </c>
      <c r="AQ16" s="187">
        <f t="shared" si="20"/>
        <v>-6506</v>
      </c>
      <c r="AR16" s="187">
        <v>6848</v>
      </c>
      <c r="AS16" s="194">
        <v>6742</v>
      </c>
      <c r="AT16" s="200">
        <v>72</v>
      </c>
      <c r="AU16" s="200">
        <v>77</v>
      </c>
      <c r="AV16" s="196">
        <f t="shared" si="31"/>
        <v>106.9</v>
      </c>
      <c r="AW16" s="195">
        <f t="shared" si="21"/>
        <v>5</v>
      </c>
      <c r="AX16" s="201">
        <v>226</v>
      </c>
      <c r="AY16" s="197">
        <v>232</v>
      </c>
      <c r="AZ16" s="191">
        <f t="shared" si="22"/>
        <v>102.7</v>
      </c>
      <c r="BA16" s="189">
        <f t="shared" si="23"/>
        <v>6</v>
      </c>
      <c r="BB16" s="197">
        <v>257</v>
      </c>
      <c r="BC16" s="197">
        <v>205</v>
      </c>
      <c r="BD16" s="191">
        <f t="shared" si="24"/>
        <v>79.76653696498055</v>
      </c>
      <c r="BE16" s="189">
        <f t="shared" si="25"/>
        <v>-52</v>
      </c>
      <c r="BF16" s="197">
        <v>222</v>
      </c>
      <c r="BG16" s="197">
        <v>170</v>
      </c>
      <c r="BH16" s="191">
        <f t="shared" si="26"/>
        <v>76.57657657657657</v>
      </c>
      <c r="BI16" s="189">
        <f t="shared" si="27"/>
        <v>-52</v>
      </c>
      <c r="BJ16" s="202">
        <v>1588.646288209607</v>
      </c>
      <c r="BK16" s="197">
        <v>2485.1190476190477</v>
      </c>
      <c r="BL16" s="189">
        <f t="shared" si="28"/>
        <v>896.4727594094406</v>
      </c>
      <c r="BM16" s="197">
        <v>17</v>
      </c>
      <c r="BN16" s="197">
        <v>57</v>
      </c>
      <c r="BO16" s="191">
        <f t="shared" si="29"/>
        <v>335.3</v>
      </c>
      <c r="BP16" s="189">
        <f t="shared" si="30"/>
        <v>40</v>
      </c>
      <c r="BQ16" s="197">
        <v>17</v>
      </c>
      <c r="BR16" s="34"/>
      <c r="BS16" s="34"/>
      <c r="BT16" s="34"/>
      <c r="BU16" s="34"/>
      <c r="BV16" s="6"/>
      <c r="BW16" s="6"/>
    </row>
    <row r="17" spans="1:75" s="12" customFormat="1" ht="21.75" customHeight="1">
      <c r="A17" s="182" t="s">
        <v>107</v>
      </c>
      <c r="B17" s="197">
        <v>1158</v>
      </c>
      <c r="C17" s="198">
        <v>1069</v>
      </c>
      <c r="D17" s="190">
        <f t="shared" si="0"/>
        <v>92.31433506044905</v>
      </c>
      <c r="E17" s="189">
        <f t="shared" si="1"/>
        <v>-89</v>
      </c>
      <c r="F17" s="197">
        <v>691</v>
      </c>
      <c r="G17" s="197">
        <v>701</v>
      </c>
      <c r="H17" s="190">
        <f t="shared" si="2"/>
        <v>101.44717800289436</v>
      </c>
      <c r="I17" s="189">
        <f t="shared" si="3"/>
        <v>10</v>
      </c>
      <c r="J17" s="197">
        <v>745</v>
      </c>
      <c r="K17" s="197">
        <v>841</v>
      </c>
      <c r="L17" s="190">
        <f t="shared" si="4"/>
        <v>112.88590604026845</v>
      </c>
      <c r="M17" s="189">
        <f t="shared" si="5"/>
        <v>96</v>
      </c>
      <c r="N17" s="199">
        <v>328</v>
      </c>
      <c r="O17" s="197">
        <v>389</v>
      </c>
      <c r="P17" s="191">
        <f t="shared" si="32"/>
        <v>118.59756097560977</v>
      </c>
      <c r="Q17" s="192">
        <f t="shared" si="6"/>
        <v>61</v>
      </c>
      <c r="R17" s="197">
        <v>154</v>
      </c>
      <c r="S17" s="199">
        <v>117</v>
      </c>
      <c r="T17" s="191">
        <f t="shared" si="7"/>
        <v>75.97402597402598</v>
      </c>
      <c r="U17" s="189">
        <f t="shared" si="8"/>
        <v>-37</v>
      </c>
      <c r="V17" s="192"/>
      <c r="W17" s="192"/>
      <c r="X17" s="191" t="e">
        <f t="shared" si="9"/>
        <v>#DIV/0!</v>
      </c>
      <c r="Y17" s="192">
        <f t="shared" si="10"/>
        <v>0</v>
      </c>
      <c r="Z17" s="197">
        <v>2210</v>
      </c>
      <c r="AA17" s="197">
        <v>2559</v>
      </c>
      <c r="AB17" s="190">
        <f t="shared" si="11"/>
        <v>115.79185520361992</v>
      </c>
      <c r="AC17" s="189">
        <f t="shared" si="12"/>
        <v>349</v>
      </c>
      <c r="AD17" s="197">
        <v>1143</v>
      </c>
      <c r="AE17" s="197">
        <v>1056</v>
      </c>
      <c r="AF17" s="190">
        <f t="shared" si="13"/>
        <v>92.38845144356955</v>
      </c>
      <c r="AG17" s="189">
        <f t="shared" si="14"/>
        <v>-87</v>
      </c>
      <c r="AH17" s="197">
        <v>358</v>
      </c>
      <c r="AI17" s="198">
        <v>586</v>
      </c>
      <c r="AJ17" s="190">
        <f t="shared" si="15"/>
        <v>163.68715083798884</v>
      </c>
      <c r="AK17" s="189">
        <f t="shared" si="16"/>
        <v>228</v>
      </c>
      <c r="AL17" s="197">
        <v>193</v>
      </c>
      <c r="AM17" s="197">
        <v>176</v>
      </c>
      <c r="AN17" s="191">
        <f t="shared" si="17"/>
        <v>91.19170984455958</v>
      </c>
      <c r="AO17" s="189">
        <f t="shared" si="18"/>
        <v>-17</v>
      </c>
      <c r="AP17" s="193">
        <f t="shared" si="19"/>
        <v>-1798</v>
      </c>
      <c r="AQ17" s="187">
        <f t="shared" si="20"/>
        <v>-1532</v>
      </c>
      <c r="AR17" s="187">
        <v>2558</v>
      </c>
      <c r="AS17" s="194">
        <v>2252</v>
      </c>
      <c r="AT17" s="200">
        <v>118</v>
      </c>
      <c r="AU17" s="200">
        <v>109</v>
      </c>
      <c r="AV17" s="196">
        <f t="shared" si="31"/>
        <v>92.4</v>
      </c>
      <c r="AW17" s="195">
        <f t="shared" si="21"/>
        <v>-9</v>
      </c>
      <c r="AX17" s="201">
        <v>770</v>
      </c>
      <c r="AY17" s="197">
        <v>907</v>
      </c>
      <c r="AZ17" s="191">
        <f t="shared" si="22"/>
        <v>117.8</v>
      </c>
      <c r="BA17" s="189">
        <f t="shared" si="23"/>
        <v>137</v>
      </c>
      <c r="BB17" s="197">
        <v>398</v>
      </c>
      <c r="BC17" s="197">
        <v>349</v>
      </c>
      <c r="BD17" s="191">
        <f t="shared" si="24"/>
        <v>87.68844221105527</v>
      </c>
      <c r="BE17" s="189">
        <f t="shared" si="25"/>
        <v>-49</v>
      </c>
      <c r="BF17" s="197">
        <v>339</v>
      </c>
      <c r="BG17" s="197">
        <v>274</v>
      </c>
      <c r="BH17" s="191">
        <f t="shared" si="26"/>
        <v>80.8259587020649</v>
      </c>
      <c r="BI17" s="189">
        <f t="shared" si="27"/>
        <v>-65</v>
      </c>
      <c r="BJ17" s="202">
        <v>1584.593023255814</v>
      </c>
      <c r="BK17" s="197">
        <v>2289.2988929889298</v>
      </c>
      <c r="BL17" s="189">
        <f t="shared" si="28"/>
        <v>704.7058697331158</v>
      </c>
      <c r="BM17" s="197">
        <v>21</v>
      </c>
      <c r="BN17" s="197">
        <v>10</v>
      </c>
      <c r="BO17" s="191">
        <f t="shared" si="29"/>
        <v>47.6</v>
      </c>
      <c r="BP17" s="189">
        <f t="shared" si="30"/>
        <v>-11</v>
      </c>
      <c r="BQ17" s="197">
        <v>31</v>
      </c>
      <c r="BR17" s="34"/>
      <c r="BS17" s="34"/>
      <c r="BT17" s="34"/>
      <c r="BU17" s="34"/>
      <c r="BV17" s="6"/>
      <c r="BW17" s="6"/>
    </row>
    <row r="18" spans="1:75" s="12" customFormat="1" ht="21.75" customHeight="1">
      <c r="A18" s="182" t="s">
        <v>108</v>
      </c>
      <c r="B18" s="197">
        <v>777</v>
      </c>
      <c r="C18" s="198">
        <v>730</v>
      </c>
      <c r="D18" s="190">
        <f t="shared" si="0"/>
        <v>93.95109395109395</v>
      </c>
      <c r="E18" s="189">
        <f t="shared" si="1"/>
        <v>-47</v>
      </c>
      <c r="F18" s="197">
        <v>423</v>
      </c>
      <c r="G18" s="197">
        <v>417</v>
      </c>
      <c r="H18" s="190">
        <f t="shared" si="2"/>
        <v>98.58156028368793</v>
      </c>
      <c r="I18" s="189">
        <f t="shared" si="3"/>
        <v>-6</v>
      </c>
      <c r="J18" s="197">
        <v>438</v>
      </c>
      <c r="K18" s="197">
        <v>359</v>
      </c>
      <c r="L18" s="190">
        <f t="shared" si="4"/>
        <v>81.9634703196347</v>
      </c>
      <c r="M18" s="189">
        <f t="shared" si="5"/>
        <v>-79</v>
      </c>
      <c r="N18" s="199">
        <v>169</v>
      </c>
      <c r="O18" s="197">
        <v>138</v>
      </c>
      <c r="P18" s="191">
        <f t="shared" si="32"/>
        <v>81.65680473372781</v>
      </c>
      <c r="Q18" s="192">
        <f t="shared" si="6"/>
        <v>-31</v>
      </c>
      <c r="R18" s="197">
        <v>115</v>
      </c>
      <c r="S18" s="199">
        <v>77</v>
      </c>
      <c r="T18" s="191">
        <f t="shared" si="7"/>
        <v>66.95652173913044</v>
      </c>
      <c r="U18" s="189">
        <f t="shared" si="8"/>
        <v>-38</v>
      </c>
      <c r="V18" s="192"/>
      <c r="W18" s="192"/>
      <c r="X18" s="191" t="e">
        <f t="shared" si="9"/>
        <v>#DIV/0!</v>
      </c>
      <c r="Y18" s="192">
        <f t="shared" si="10"/>
        <v>0</v>
      </c>
      <c r="Z18" s="197">
        <v>2167</v>
      </c>
      <c r="AA18" s="197">
        <v>2259</v>
      </c>
      <c r="AB18" s="190">
        <f t="shared" si="11"/>
        <v>104.2455006922012</v>
      </c>
      <c r="AC18" s="189">
        <f t="shared" si="12"/>
        <v>92</v>
      </c>
      <c r="AD18" s="197">
        <v>773</v>
      </c>
      <c r="AE18" s="197">
        <v>728</v>
      </c>
      <c r="AF18" s="190">
        <f t="shared" si="13"/>
        <v>94.17852522639069</v>
      </c>
      <c r="AG18" s="189">
        <f t="shared" si="14"/>
        <v>-45</v>
      </c>
      <c r="AH18" s="197">
        <v>790</v>
      </c>
      <c r="AI18" s="198">
        <v>916</v>
      </c>
      <c r="AJ18" s="190">
        <f t="shared" si="15"/>
        <v>115.94936708860759</v>
      </c>
      <c r="AK18" s="189">
        <f t="shared" si="16"/>
        <v>126</v>
      </c>
      <c r="AL18" s="197">
        <v>200</v>
      </c>
      <c r="AM18" s="197">
        <v>196</v>
      </c>
      <c r="AN18" s="191">
        <f t="shared" si="17"/>
        <v>98</v>
      </c>
      <c r="AO18" s="189">
        <f t="shared" si="18"/>
        <v>-4</v>
      </c>
      <c r="AP18" s="193">
        <f t="shared" si="19"/>
        <v>-2931</v>
      </c>
      <c r="AQ18" s="187">
        <f t="shared" si="20"/>
        <v>-3056</v>
      </c>
      <c r="AR18" s="187">
        <v>3396</v>
      </c>
      <c r="AS18" s="194">
        <v>3463</v>
      </c>
      <c r="AT18" s="200">
        <v>83</v>
      </c>
      <c r="AU18" s="200">
        <v>97</v>
      </c>
      <c r="AV18" s="196">
        <f t="shared" si="31"/>
        <v>116.9</v>
      </c>
      <c r="AW18" s="195">
        <f t="shared" si="21"/>
        <v>14</v>
      </c>
      <c r="AX18" s="201">
        <v>476</v>
      </c>
      <c r="AY18" s="197">
        <v>493</v>
      </c>
      <c r="AZ18" s="191">
        <f t="shared" si="22"/>
        <v>103.6</v>
      </c>
      <c r="BA18" s="189">
        <f t="shared" si="23"/>
        <v>17</v>
      </c>
      <c r="BB18" s="197">
        <v>312</v>
      </c>
      <c r="BC18" s="197">
        <v>323</v>
      </c>
      <c r="BD18" s="191">
        <f t="shared" si="24"/>
        <v>103.52564102564104</v>
      </c>
      <c r="BE18" s="189">
        <f t="shared" si="25"/>
        <v>11</v>
      </c>
      <c r="BF18" s="197">
        <v>271</v>
      </c>
      <c r="BG18" s="197">
        <v>283</v>
      </c>
      <c r="BH18" s="191">
        <f t="shared" si="26"/>
        <v>104.4280442804428</v>
      </c>
      <c r="BI18" s="189">
        <f t="shared" si="27"/>
        <v>12</v>
      </c>
      <c r="BJ18" s="202">
        <v>1747.4747474747476</v>
      </c>
      <c r="BK18" s="197">
        <v>2178.1609195402298</v>
      </c>
      <c r="BL18" s="189">
        <f t="shared" si="28"/>
        <v>430.6861720654822</v>
      </c>
      <c r="BM18" s="197">
        <v>27</v>
      </c>
      <c r="BN18" s="197">
        <v>49</v>
      </c>
      <c r="BO18" s="191">
        <f t="shared" si="29"/>
        <v>181.5</v>
      </c>
      <c r="BP18" s="189">
        <f t="shared" si="30"/>
        <v>22</v>
      </c>
      <c r="BQ18" s="197">
        <v>33</v>
      </c>
      <c r="BR18" s="34"/>
      <c r="BS18" s="34"/>
      <c r="BT18" s="34"/>
      <c r="BU18" s="34"/>
      <c r="BV18" s="6"/>
      <c r="BW18" s="6"/>
    </row>
    <row r="19" spans="1:75" s="12" customFormat="1" ht="21.75" customHeight="1">
      <c r="A19" s="182" t="s">
        <v>109</v>
      </c>
      <c r="B19" s="197">
        <v>1212</v>
      </c>
      <c r="C19" s="198">
        <v>908</v>
      </c>
      <c r="D19" s="190">
        <f t="shared" si="0"/>
        <v>74.91749174917491</v>
      </c>
      <c r="E19" s="189">
        <f t="shared" si="1"/>
        <v>-304</v>
      </c>
      <c r="F19" s="197">
        <v>675</v>
      </c>
      <c r="G19" s="197">
        <v>550</v>
      </c>
      <c r="H19" s="190">
        <f t="shared" si="2"/>
        <v>81.48148148148148</v>
      </c>
      <c r="I19" s="189">
        <f t="shared" si="3"/>
        <v>-125</v>
      </c>
      <c r="J19" s="197">
        <v>892</v>
      </c>
      <c r="K19" s="197">
        <v>849</v>
      </c>
      <c r="L19" s="190">
        <f t="shared" si="4"/>
        <v>95.17937219730942</v>
      </c>
      <c r="M19" s="189">
        <f t="shared" si="5"/>
        <v>-43</v>
      </c>
      <c r="N19" s="199">
        <v>403</v>
      </c>
      <c r="O19" s="197">
        <v>547</v>
      </c>
      <c r="P19" s="191">
        <f t="shared" si="32"/>
        <v>135.73200992555832</v>
      </c>
      <c r="Q19" s="192">
        <f t="shared" si="6"/>
        <v>144</v>
      </c>
      <c r="R19" s="197">
        <v>162</v>
      </c>
      <c r="S19" s="199">
        <v>88</v>
      </c>
      <c r="T19" s="191">
        <f t="shared" si="7"/>
        <v>54.32098765432099</v>
      </c>
      <c r="U19" s="189">
        <f t="shared" si="8"/>
        <v>-74</v>
      </c>
      <c r="V19" s="192"/>
      <c r="W19" s="192"/>
      <c r="X19" s="191" t="e">
        <f t="shared" si="9"/>
        <v>#DIV/0!</v>
      </c>
      <c r="Y19" s="192">
        <f t="shared" si="10"/>
        <v>0</v>
      </c>
      <c r="Z19" s="197">
        <v>2481</v>
      </c>
      <c r="AA19" s="197">
        <v>2459</v>
      </c>
      <c r="AB19" s="190">
        <f t="shared" si="11"/>
        <v>99.11326078194277</v>
      </c>
      <c r="AC19" s="189">
        <f t="shared" si="12"/>
        <v>-22</v>
      </c>
      <c r="AD19" s="197">
        <v>1195</v>
      </c>
      <c r="AE19" s="197">
        <v>901</v>
      </c>
      <c r="AF19" s="190">
        <f t="shared" si="13"/>
        <v>75.39748953974895</v>
      </c>
      <c r="AG19" s="189">
        <f t="shared" si="14"/>
        <v>-294</v>
      </c>
      <c r="AH19" s="197">
        <v>449</v>
      </c>
      <c r="AI19" s="198">
        <v>671</v>
      </c>
      <c r="AJ19" s="190">
        <f t="shared" si="15"/>
        <v>149.44320712694878</v>
      </c>
      <c r="AK19" s="189">
        <f t="shared" si="16"/>
        <v>222</v>
      </c>
      <c r="AL19" s="197">
        <v>163</v>
      </c>
      <c r="AM19" s="197">
        <v>159</v>
      </c>
      <c r="AN19" s="191">
        <f t="shared" si="17"/>
        <v>97.54601226993866</v>
      </c>
      <c r="AO19" s="189">
        <f t="shared" si="18"/>
        <v>-4</v>
      </c>
      <c r="AP19" s="193">
        <f t="shared" si="19"/>
        <v>-3693</v>
      </c>
      <c r="AQ19" s="187">
        <f t="shared" si="20"/>
        <v>-3988</v>
      </c>
      <c r="AR19" s="187">
        <v>4563</v>
      </c>
      <c r="AS19" s="194">
        <v>4514</v>
      </c>
      <c r="AT19" s="200">
        <v>168</v>
      </c>
      <c r="AU19" s="200">
        <v>128</v>
      </c>
      <c r="AV19" s="196">
        <f t="shared" si="31"/>
        <v>76.2</v>
      </c>
      <c r="AW19" s="195">
        <f t="shared" si="21"/>
        <v>-40</v>
      </c>
      <c r="AX19" s="201">
        <v>862</v>
      </c>
      <c r="AY19" s="197">
        <v>872</v>
      </c>
      <c r="AZ19" s="191">
        <f t="shared" si="22"/>
        <v>101.2</v>
      </c>
      <c r="BA19" s="189">
        <f t="shared" si="23"/>
        <v>10</v>
      </c>
      <c r="BB19" s="197">
        <v>342</v>
      </c>
      <c r="BC19" s="197">
        <v>382</v>
      </c>
      <c r="BD19" s="191">
        <f t="shared" si="24"/>
        <v>111.69590643274854</v>
      </c>
      <c r="BE19" s="189">
        <f t="shared" si="25"/>
        <v>40</v>
      </c>
      <c r="BF19" s="197">
        <v>295</v>
      </c>
      <c r="BG19" s="197">
        <v>325</v>
      </c>
      <c r="BH19" s="191">
        <f t="shared" si="26"/>
        <v>110.16949152542372</v>
      </c>
      <c r="BI19" s="189">
        <f t="shared" si="27"/>
        <v>30</v>
      </c>
      <c r="BJ19" s="202">
        <v>1645.4545454545455</v>
      </c>
      <c r="BK19" s="197">
        <v>2134.984520123839</v>
      </c>
      <c r="BL19" s="189">
        <f t="shared" si="28"/>
        <v>489.52997466929355</v>
      </c>
      <c r="BM19" s="197">
        <v>14</v>
      </c>
      <c r="BN19" s="197">
        <v>14</v>
      </c>
      <c r="BO19" s="191">
        <f t="shared" si="29"/>
        <v>100</v>
      </c>
      <c r="BP19" s="189">
        <f t="shared" si="30"/>
        <v>0</v>
      </c>
      <c r="BQ19" s="197">
        <v>14</v>
      </c>
      <c r="BR19" s="34"/>
      <c r="BS19" s="34"/>
      <c r="BT19" s="34"/>
      <c r="BU19" s="34"/>
      <c r="BV19" s="6"/>
      <c r="BW19" s="6"/>
    </row>
    <row r="20" spans="1:75" s="35" customFormat="1" ht="21.75" customHeight="1">
      <c r="A20" s="182" t="s">
        <v>110</v>
      </c>
      <c r="B20" s="197">
        <v>913</v>
      </c>
      <c r="C20" s="198">
        <v>943</v>
      </c>
      <c r="D20" s="190">
        <f t="shared" si="0"/>
        <v>103.28587075575027</v>
      </c>
      <c r="E20" s="189">
        <f t="shared" si="1"/>
        <v>30</v>
      </c>
      <c r="F20" s="197">
        <v>562</v>
      </c>
      <c r="G20" s="197">
        <v>557</v>
      </c>
      <c r="H20" s="190">
        <f t="shared" si="2"/>
        <v>99.11032028469751</v>
      </c>
      <c r="I20" s="189">
        <f t="shared" si="3"/>
        <v>-5</v>
      </c>
      <c r="J20" s="197">
        <v>447</v>
      </c>
      <c r="K20" s="197">
        <v>439</v>
      </c>
      <c r="L20" s="190">
        <f t="shared" si="4"/>
        <v>98.2102908277405</v>
      </c>
      <c r="M20" s="189">
        <f t="shared" si="5"/>
        <v>-8</v>
      </c>
      <c r="N20" s="199">
        <v>171</v>
      </c>
      <c r="O20" s="197">
        <v>153</v>
      </c>
      <c r="P20" s="191">
        <f t="shared" si="32"/>
        <v>89.47368421052632</v>
      </c>
      <c r="Q20" s="192">
        <f t="shared" si="6"/>
        <v>-18</v>
      </c>
      <c r="R20" s="197">
        <v>123</v>
      </c>
      <c r="S20" s="199">
        <v>83</v>
      </c>
      <c r="T20" s="191">
        <f t="shared" si="7"/>
        <v>67.47967479674797</v>
      </c>
      <c r="U20" s="189">
        <f t="shared" si="8"/>
        <v>-40</v>
      </c>
      <c r="V20" s="192"/>
      <c r="W20" s="192"/>
      <c r="X20" s="191" t="e">
        <f t="shared" si="9"/>
        <v>#DIV/0!</v>
      </c>
      <c r="Y20" s="192" t="s">
        <v>8</v>
      </c>
      <c r="Z20" s="197">
        <v>2590</v>
      </c>
      <c r="AA20" s="197">
        <v>2622</v>
      </c>
      <c r="AB20" s="190">
        <f t="shared" si="11"/>
        <v>101.23552123552125</v>
      </c>
      <c r="AC20" s="189">
        <f t="shared" si="12"/>
        <v>32</v>
      </c>
      <c r="AD20" s="197">
        <v>881</v>
      </c>
      <c r="AE20" s="197">
        <v>924</v>
      </c>
      <c r="AF20" s="190">
        <f t="shared" si="13"/>
        <v>104.88081725312146</v>
      </c>
      <c r="AG20" s="189">
        <f t="shared" si="14"/>
        <v>43</v>
      </c>
      <c r="AH20" s="197">
        <v>1172</v>
      </c>
      <c r="AI20" s="198">
        <v>1261</v>
      </c>
      <c r="AJ20" s="190">
        <f t="shared" si="15"/>
        <v>107.59385665529011</v>
      </c>
      <c r="AK20" s="189">
        <f t="shared" si="16"/>
        <v>89</v>
      </c>
      <c r="AL20" s="197">
        <v>198</v>
      </c>
      <c r="AM20" s="197">
        <v>164</v>
      </c>
      <c r="AN20" s="191">
        <f t="shared" si="17"/>
        <v>82.82828282828282</v>
      </c>
      <c r="AO20" s="189">
        <f t="shared" si="18"/>
        <v>-34</v>
      </c>
      <c r="AP20" s="193">
        <f t="shared" si="19"/>
        <v>-1883</v>
      </c>
      <c r="AQ20" s="187">
        <f t="shared" si="20"/>
        <v>-2238</v>
      </c>
      <c r="AR20" s="187">
        <v>2397</v>
      </c>
      <c r="AS20" s="194">
        <v>2796</v>
      </c>
      <c r="AT20" s="200">
        <v>93</v>
      </c>
      <c r="AU20" s="200">
        <v>101</v>
      </c>
      <c r="AV20" s="196">
        <f t="shared" si="31"/>
        <v>108.6</v>
      </c>
      <c r="AW20" s="195">
        <f t="shared" si="21"/>
        <v>8</v>
      </c>
      <c r="AX20" s="201">
        <v>434</v>
      </c>
      <c r="AY20" s="197">
        <v>478</v>
      </c>
      <c r="AZ20" s="191">
        <f t="shared" si="22"/>
        <v>110.1</v>
      </c>
      <c r="BA20" s="189">
        <f t="shared" si="23"/>
        <v>44</v>
      </c>
      <c r="BB20" s="197">
        <v>399</v>
      </c>
      <c r="BC20" s="197">
        <v>385</v>
      </c>
      <c r="BD20" s="191">
        <f t="shared" si="24"/>
        <v>96.49122807017544</v>
      </c>
      <c r="BE20" s="189">
        <f t="shared" si="25"/>
        <v>-14</v>
      </c>
      <c r="BF20" s="197">
        <v>287</v>
      </c>
      <c r="BG20" s="197">
        <v>284</v>
      </c>
      <c r="BH20" s="191">
        <f t="shared" si="26"/>
        <v>98.95470383275261</v>
      </c>
      <c r="BI20" s="189">
        <f t="shared" si="27"/>
        <v>-3</v>
      </c>
      <c r="BJ20" s="202">
        <v>1612.5806451612902</v>
      </c>
      <c r="BK20" s="197">
        <v>2234.137931034483</v>
      </c>
      <c r="BL20" s="189">
        <f t="shared" si="28"/>
        <v>621.5572858731925</v>
      </c>
      <c r="BM20" s="197">
        <v>10</v>
      </c>
      <c r="BN20" s="197">
        <v>21</v>
      </c>
      <c r="BO20" s="191">
        <f t="shared" si="29"/>
        <v>210</v>
      </c>
      <c r="BP20" s="189">
        <f t="shared" si="30"/>
        <v>11</v>
      </c>
      <c r="BQ20" s="197">
        <v>35</v>
      </c>
      <c r="BR20" s="34"/>
      <c r="BS20" s="34"/>
      <c r="BT20" s="34"/>
      <c r="BU20" s="34"/>
      <c r="BV20" s="6"/>
      <c r="BW20" s="6"/>
    </row>
    <row r="21" spans="1:75" s="12" customFormat="1" ht="21.75" customHeight="1">
      <c r="A21" s="182" t="s">
        <v>111</v>
      </c>
      <c r="B21" s="197">
        <v>1511</v>
      </c>
      <c r="C21" s="198">
        <v>1418</v>
      </c>
      <c r="D21" s="190">
        <f t="shared" si="0"/>
        <v>93.84513567174056</v>
      </c>
      <c r="E21" s="189">
        <f t="shared" si="1"/>
        <v>-93</v>
      </c>
      <c r="F21" s="197">
        <v>743</v>
      </c>
      <c r="G21" s="197">
        <v>713</v>
      </c>
      <c r="H21" s="190">
        <f t="shared" si="2"/>
        <v>95.96231493943472</v>
      </c>
      <c r="I21" s="189">
        <f t="shared" si="3"/>
        <v>-30</v>
      </c>
      <c r="J21" s="197">
        <v>1099</v>
      </c>
      <c r="K21" s="197">
        <v>1136</v>
      </c>
      <c r="L21" s="190">
        <f t="shared" si="4"/>
        <v>103.36669699727024</v>
      </c>
      <c r="M21" s="189">
        <f t="shared" si="5"/>
        <v>37</v>
      </c>
      <c r="N21" s="199">
        <v>420</v>
      </c>
      <c r="O21" s="197">
        <v>603</v>
      </c>
      <c r="P21" s="191">
        <f t="shared" si="32"/>
        <v>143.57142857142858</v>
      </c>
      <c r="Q21" s="192">
        <f t="shared" si="6"/>
        <v>183</v>
      </c>
      <c r="R21" s="197">
        <v>172</v>
      </c>
      <c r="S21" s="199">
        <v>16</v>
      </c>
      <c r="T21" s="191">
        <f t="shared" si="7"/>
        <v>9.30232558139535</v>
      </c>
      <c r="U21" s="189">
        <f t="shared" si="8"/>
        <v>-156</v>
      </c>
      <c r="V21" s="192"/>
      <c r="W21" s="192"/>
      <c r="X21" s="191" t="e">
        <f t="shared" si="9"/>
        <v>#DIV/0!</v>
      </c>
      <c r="Y21" s="192">
        <f aca="true" t="shared" si="33" ref="Y21:Y30">W21-V21</f>
        <v>0</v>
      </c>
      <c r="Z21" s="197">
        <v>4203</v>
      </c>
      <c r="AA21" s="197">
        <v>3594</v>
      </c>
      <c r="AB21" s="190">
        <f t="shared" si="11"/>
        <v>85.51034975017845</v>
      </c>
      <c r="AC21" s="189">
        <f t="shared" si="12"/>
        <v>-609</v>
      </c>
      <c r="AD21" s="197">
        <v>1454</v>
      </c>
      <c r="AE21" s="197">
        <v>1394</v>
      </c>
      <c r="AF21" s="190">
        <f t="shared" si="13"/>
        <v>95.87345254470426</v>
      </c>
      <c r="AG21" s="189">
        <f t="shared" si="14"/>
        <v>-60</v>
      </c>
      <c r="AH21" s="197">
        <v>2074</v>
      </c>
      <c r="AI21" s="198">
        <v>1322</v>
      </c>
      <c r="AJ21" s="190">
        <f t="shared" si="15"/>
        <v>63.741562198649945</v>
      </c>
      <c r="AK21" s="189">
        <f t="shared" si="16"/>
        <v>-752</v>
      </c>
      <c r="AL21" s="197">
        <v>244</v>
      </c>
      <c r="AM21" s="197">
        <v>231</v>
      </c>
      <c r="AN21" s="191">
        <f t="shared" si="17"/>
        <v>94.67213114754098</v>
      </c>
      <c r="AO21" s="189">
        <f t="shared" si="18"/>
        <v>-13</v>
      </c>
      <c r="AP21" s="193">
        <f t="shared" si="19"/>
        <v>-4293</v>
      </c>
      <c r="AQ21" s="187">
        <f t="shared" si="20"/>
        <v>-3843</v>
      </c>
      <c r="AR21" s="187">
        <v>5375</v>
      </c>
      <c r="AS21" s="194">
        <v>4751</v>
      </c>
      <c r="AT21" s="200">
        <v>175</v>
      </c>
      <c r="AU21" s="200">
        <v>176</v>
      </c>
      <c r="AV21" s="196">
        <f t="shared" si="31"/>
        <v>100.6</v>
      </c>
      <c r="AW21" s="195">
        <f t="shared" si="21"/>
        <v>1</v>
      </c>
      <c r="AX21" s="201">
        <v>1100</v>
      </c>
      <c r="AY21" s="197">
        <v>1166</v>
      </c>
      <c r="AZ21" s="191">
        <f t="shared" si="22"/>
        <v>106</v>
      </c>
      <c r="BA21" s="189">
        <f t="shared" si="23"/>
        <v>66</v>
      </c>
      <c r="BB21" s="197">
        <v>429</v>
      </c>
      <c r="BC21" s="197">
        <v>510</v>
      </c>
      <c r="BD21" s="191">
        <f t="shared" si="24"/>
        <v>118.88111888111888</v>
      </c>
      <c r="BE21" s="189">
        <f t="shared" si="25"/>
        <v>81</v>
      </c>
      <c r="BF21" s="197">
        <v>367</v>
      </c>
      <c r="BG21" s="197">
        <v>406</v>
      </c>
      <c r="BH21" s="191">
        <f t="shared" si="26"/>
        <v>110.62670299727519</v>
      </c>
      <c r="BI21" s="189">
        <f t="shared" si="27"/>
        <v>39</v>
      </c>
      <c r="BJ21" s="202">
        <v>2486.1182519280205</v>
      </c>
      <c r="BK21" s="197">
        <v>3035.0267379679144</v>
      </c>
      <c r="BL21" s="189">
        <f t="shared" si="28"/>
        <v>548.9084860398939</v>
      </c>
      <c r="BM21" s="197">
        <v>54</v>
      </c>
      <c r="BN21" s="197">
        <v>41</v>
      </c>
      <c r="BO21" s="191">
        <f t="shared" si="29"/>
        <v>75.9</v>
      </c>
      <c r="BP21" s="189">
        <f t="shared" si="30"/>
        <v>-13</v>
      </c>
      <c r="BQ21" s="197">
        <v>65</v>
      </c>
      <c r="BR21" s="34"/>
      <c r="BS21" s="34"/>
      <c r="BT21" s="34"/>
      <c r="BU21" s="34"/>
      <c r="BV21" s="6"/>
      <c r="BW21" s="6"/>
    </row>
    <row r="22" spans="1:75" s="12" customFormat="1" ht="21.75" customHeight="1">
      <c r="A22" s="182" t="s">
        <v>112</v>
      </c>
      <c r="B22" s="197">
        <v>697</v>
      </c>
      <c r="C22" s="198">
        <v>653</v>
      </c>
      <c r="D22" s="190">
        <f t="shared" si="0"/>
        <v>93.68723098995696</v>
      </c>
      <c r="E22" s="189">
        <f t="shared" si="1"/>
        <v>-44</v>
      </c>
      <c r="F22" s="197">
        <v>418</v>
      </c>
      <c r="G22" s="197">
        <v>438</v>
      </c>
      <c r="H22" s="190">
        <f t="shared" si="2"/>
        <v>104.78468899521532</v>
      </c>
      <c r="I22" s="189">
        <f t="shared" si="3"/>
        <v>20</v>
      </c>
      <c r="J22" s="197">
        <v>534</v>
      </c>
      <c r="K22" s="197">
        <v>556</v>
      </c>
      <c r="L22" s="190">
        <f t="shared" si="4"/>
        <v>104.11985018726593</v>
      </c>
      <c r="M22" s="189">
        <f t="shared" si="5"/>
        <v>22</v>
      </c>
      <c r="N22" s="199">
        <v>220</v>
      </c>
      <c r="O22" s="197">
        <v>290</v>
      </c>
      <c r="P22" s="191">
        <f t="shared" si="32"/>
        <v>131.8181818181818</v>
      </c>
      <c r="Q22" s="192">
        <f t="shared" si="6"/>
        <v>70</v>
      </c>
      <c r="R22" s="197">
        <v>110</v>
      </c>
      <c r="S22" s="199">
        <v>57</v>
      </c>
      <c r="T22" s="191">
        <f t="shared" si="7"/>
        <v>51.81818181818182</v>
      </c>
      <c r="U22" s="189">
        <f t="shared" si="8"/>
        <v>-53</v>
      </c>
      <c r="V22" s="192"/>
      <c r="W22" s="192"/>
      <c r="X22" s="191" t="e">
        <f t="shared" si="9"/>
        <v>#DIV/0!</v>
      </c>
      <c r="Y22" s="192">
        <f t="shared" si="33"/>
        <v>0</v>
      </c>
      <c r="Z22" s="197">
        <v>1686</v>
      </c>
      <c r="AA22" s="197">
        <v>1732</v>
      </c>
      <c r="AB22" s="190">
        <f t="shared" si="11"/>
        <v>102.72835112692763</v>
      </c>
      <c r="AC22" s="189">
        <f t="shared" si="12"/>
        <v>46</v>
      </c>
      <c r="AD22" s="197">
        <v>690</v>
      </c>
      <c r="AE22" s="197">
        <v>650</v>
      </c>
      <c r="AF22" s="190">
        <f t="shared" si="13"/>
        <v>94.20289855072464</v>
      </c>
      <c r="AG22" s="189">
        <f t="shared" si="14"/>
        <v>-40</v>
      </c>
      <c r="AH22" s="197">
        <v>522</v>
      </c>
      <c r="AI22" s="198">
        <v>593</v>
      </c>
      <c r="AJ22" s="190">
        <f t="shared" si="15"/>
        <v>113.60153256704982</v>
      </c>
      <c r="AK22" s="189">
        <f t="shared" si="16"/>
        <v>71</v>
      </c>
      <c r="AL22" s="197">
        <v>346</v>
      </c>
      <c r="AM22" s="197">
        <v>278</v>
      </c>
      <c r="AN22" s="191">
        <f t="shared" si="17"/>
        <v>80.34682080924856</v>
      </c>
      <c r="AO22" s="189">
        <f t="shared" si="18"/>
        <v>-68</v>
      </c>
      <c r="AP22" s="193">
        <f t="shared" si="19"/>
        <v>-3266</v>
      </c>
      <c r="AQ22" s="187">
        <f t="shared" si="20"/>
        <v>-3175</v>
      </c>
      <c r="AR22" s="187">
        <v>3773</v>
      </c>
      <c r="AS22" s="194">
        <v>3588</v>
      </c>
      <c r="AT22" s="200">
        <v>132</v>
      </c>
      <c r="AU22" s="200">
        <v>149</v>
      </c>
      <c r="AV22" s="196">
        <f t="shared" si="31"/>
        <v>112.9</v>
      </c>
      <c r="AW22" s="195">
        <f t="shared" si="21"/>
        <v>17</v>
      </c>
      <c r="AX22" s="201">
        <v>520</v>
      </c>
      <c r="AY22" s="197">
        <v>574</v>
      </c>
      <c r="AZ22" s="191">
        <f t="shared" si="22"/>
        <v>110.4</v>
      </c>
      <c r="BA22" s="189">
        <f t="shared" si="23"/>
        <v>54</v>
      </c>
      <c r="BB22" s="197">
        <v>190</v>
      </c>
      <c r="BC22" s="197">
        <v>240</v>
      </c>
      <c r="BD22" s="191">
        <f t="shared" si="24"/>
        <v>126.3157894736842</v>
      </c>
      <c r="BE22" s="189">
        <f t="shared" si="25"/>
        <v>50</v>
      </c>
      <c r="BF22" s="197">
        <v>138</v>
      </c>
      <c r="BG22" s="197">
        <v>182</v>
      </c>
      <c r="BH22" s="191">
        <f t="shared" si="26"/>
        <v>131.8840579710145</v>
      </c>
      <c r="BI22" s="189">
        <f t="shared" si="27"/>
        <v>44</v>
      </c>
      <c r="BJ22" s="202">
        <v>1623.8095238095239</v>
      </c>
      <c r="BK22" s="197">
        <v>2067.5862068965516</v>
      </c>
      <c r="BL22" s="189">
        <f t="shared" si="28"/>
        <v>443.7766830870278</v>
      </c>
      <c r="BM22" s="197">
        <v>16</v>
      </c>
      <c r="BN22" s="197">
        <v>14</v>
      </c>
      <c r="BO22" s="191">
        <f t="shared" si="29"/>
        <v>87.5</v>
      </c>
      <c r="BP22" s="189">
        <f t="shared" si="30"/>
        <v>-2</v>
      </c>
      <c r="BQ22" s="197">
        <v>1</v>
      </c>
      <c r="BR22" s="34"/>
      <c r="BS22" s="34"/>
      <c r="BT22" s="34"/>
      <c r="BU22" s="34"/>
      <c r="BV22" s="6"/>
      <c r="BW22" s="6"/>
    </row>
    <row r="23" spans="1:75" s="12" customFormat="1" ht="21.75" customHeight="1">
      <c r="A23" s="182" t="s">
        <v>113</v>
      </c>
      <c r="B23" s="197">
        <v>909</v>
      </c>
      <c r="C23" s="198">
        <v>834</v>
      </c>
      <c r="D23" s="190">
        <f t="shared" si="0"/>
        <v>91.74917491749174</v>
      </c>
      <c r="E23" s="189">
        <f t="shared" si="1"/>
        <v>-75</v>
      </c>
      <c r="F23" s="197">
        <v>584</v>
      </c>
      <c r="G23" s="197">
        <v>482</v>
      </c>
      <c r="H23" s="190">
        <f t="shared" si="2"/>
        <v>82.53424657534246</v>
      </c>
      <c r="I23" s="189">
        <f t="shared" si="3"/>
        <v>-102</v>
      </c>
      <c r="J23" s="197">
        <v>498</v>
      </c>
      <c r="K23" s="197">
        <v>470</v>
      </c>
      <c r="L23" s="190">
        <f t="shared" si="4"/>
        <v>94.37751004016064</v>
      </c>
      <c r="M23" s="189">
        <f t="shared" si="5"/>
        <v>-28</v>
      </c>
      <c r="N23" s="199">
        <v>155</v>
      </c>
      <c r="O23" s="197">
        <v>196</v>
      </c>
      <c r="P23" s="191">
        <f t="shared" si="32"/>
        <v>126.4516129032258</v>
      </c>
      <c r="Q23" s="192">
        <f t="shared" si="6"/>
        <v>41</v>
      </c>
      <c r="R23" s="197">
        <v>141</v>
      </c>
      <c r="S23" s="199">
        <v>96</v>
      </c>
      <c r="T23" s="191">
        <f t="shared" si="7"/>
        <v>68.08510638297872</v>
      </c>
      <c r="U23" s="189">
        <f t="shared" si="8"/>
        <v>-45</v>
      </c>
      <c r="V23" s="192"/>
      <c r="W23" s="192"/>
      <c r="X23" s="191" t="e">
        <f t="shared" si="9"/>
        <v>#DIV/0!</v>
      </c>
      <c r="Y23" s="192">
        <f t="shared" si="33"/>
        <v>0</v>
      </c>
      <c r="Z23" s="197">
        <v>1967</v>
      </c>
      <c r="AA23" s="197">
        <v>1504</v>
      </c>
      <c r="AB23" s="190">
        <f t="shared" si="11"/>
        <v>76.46161667513981</v>
      </c>
      <c r="AC23" s="189">
        <f t="shared" si="12"/>
        <v>-463</v>
      </c>
      <c r="AD23" s="197">
        <v>890</v>
      </c>
      <c r="AE23" s="197">
        <v>787</v>
      </c>
      <c r="AF23" s="190">
        <f t="shared" si="13"/>
        <v>88.42696629213484</v>
      </c>
      <c r="AG23" s="189">
        <f t="shared" si="14"/>
        <v>-103</v>
      </c>
      <c r="AH23" s="197">
        <v>599</v>
      </c>
      <c r="AI23" s="198">
        <v>404</v>
      </c>
      <c r="AJ23" s="190">
        <f t="shared" si="15"/>
        <v>67.4457429048414</v>
      </c>
      <c r="AK23" s="189">
        <f t="shared" si="16"/>
        <v>-195</v>
      </c>
      <c r="AL23" s="197">
        <v>205</v>
      </c>
      <c r="AM23" s="197">
        <v>191</v>
      </c>
      <c r="AN23" s="191">
        <f t="shared" si="17"/>
        <v>93.17073170731707</v>
      </c>
      <c r="AO23" s="189">
        <f t="shared" si="18"/>
        <v>-14</v>
      </c>
      <c r="AP23" s="193">
        <f t="shared" si="19"/>
        <v>-4702</v>
      </c>
      <c r="AQ23" s="187">
        <f t="shared" si="20"/>
        <v>-4184</v>
      </c>
      <c r="AR23" s="187">
        <v>5273</v>
      </c>
      <c r="AS23" s="194">
        <v>4674</v>
      </c>
      <c r="AT23" s="200">
        <v>95</v>
      </c>
      <c r="AU23" s="200">
        <v>95</v>
      </c>
      <c r="AV23" s="196">
        <f t="shared" si="31"/>
        <v>100</v>
      </c>
      <c r="AW23" s="195">
        <f t="shared" si="21"/>
        <v>0</v>
      </c>
      <c r="AX23" s="201">
        <v>453</v>
      </c>
      <c r="AY23" s="197">
        <v>497</v>
      </c>
      <c r="AZ23" s="191">
        <f t="shared" si="22"/>
        <v>109.7</v>
      </c>
      <c r="BA23" s="189">
        <f t="shared" si="23"/>
        <v>44</v>
      </c>
      <c r="BB23" s="197">
        <v>338</v>
      </c>
      <c r="BC23" s="197">
        <v>344</v>
      </c>
      <c r="BD23" s="191">
        <f t="shared" si="24"/>
        <v>101.77514792899409</v>
      </c>
      <c r="BE23" s="189">
        <f t="shared" si="25"/>
        <v>6</v>
      </c>
      <c r="BF23" s="197">
        <v>248</v>
      </c>
      <c r="BG23" s="197">
        <v>266</v>
      </c>
      <c r="BH23" s="191">
        <f t="shared" si="26"/>
        <v>107.25806451612902</v>
      </c>
      <c r="BI23" s="189">
        <f t="shared" si="27"/>
        <v>18</v>
      </c>
      <c r="BJ23" s="202">
        <v>1452.0754716981132</v>
      </c>
      <c r="BK23" s="197">
        <v>2157.370517928287</v>
      </c>
      <c r="BL23" s="189">
        <f t="shared" si="28"/>
        <v>705.2950462301737</v>
      </c>
      <c r="BM23" s="197">
        <v>9</v>
      </c>
      <c r="BN23" s="197">
        <v>34</v>
      </c>
      <c r="BO23" s="191">
        <f t="shared" si="29"/>
        <v>377.8</v>
      </c>
      <c r="BP23" s="189">
        <f t="shared" si="30"/>
        <v>25</v>
      </c>
      <c r="BQ23" s="197">
        <v>6</v>
      </c>
      <c r="BR23" s="34"/>
      <c r="BS23" s="34"/>
      <c r="BT23" s="34"/>
      <c r="BU23" s="34"/>
      <c r="BV23" s="6"/>
      <c r="BW23" s="6"/>
    </row>
    <row r="24" spans="1:75" s="12" customFormat="1" ht="21.75" customHeight="1">
      <c r="A24" s="182" t="s">
        <v>114</v>
      </c>
      <c r="B24" s="197">
        <v>1065</v>
      </c>
      <c r="C24" s="198">
        <v>914</v>
      </c>
      <c r="D24" s="190">
        <f t="shared" si="0"/>
        <v>85.82159624413146</v>
      </c>
      <c r="E24" s="189">
        <f t="shared" si="1"/>
        <v>-151</v>
      </c>
      <c r="F24" s="197">
        <v>603</v>
      </c>
      <c r="G24" s="197">
        <v>487</v>
      </c>
      <c r="H24" s="190">
        <f t="shared" si="2"/>
        <v>80.76285240464345</v>
      </c>
      <c r="I24" s="189">
        <f t="shared" si="3"/>
        <v>-116</v>
      </c>
      <c r="J24" s="197">
        <v>514</v>
      </c>
      <c r="K24" s="197">
        <v>499</v>
      </c>
      <c r="L24" s="190">
        <f t="shared" si="4"/>
        <v>97.08171206225681</v>
      </c>
      <c r="M24" s="189">
        <f t="shared" si="5"/>
        <v>-15</v>
      </c>
      <c r="N24" s="199">
        <v>167</v>
      </c>
      <c r="O24" s="197">
        <v>250</v>
      </c>
      <c r="P24" s="191">
        <f t="shared" si="32"/>
        <v>149.7005988023952</v>
      </c>
      <c r="Q24" s="192">
        <f t="shared" si="6"/>
        <v>83</v>
      </c>
      <c r="R24" s="197">
        <v>148</v>
      </c>
      <c r="S24" s="199">
        <v>39</v>
      </c>
      <c r="T24" s="191">
        <f t="shared" si="7"/>
        <v>26.351351351351347</v>
      </c>
      <c r="U24" s="189">
        <f t="shared" si="8"/>
        <v>-109</v>
      </c>
      <c r="V24" s="192"/>
      <c r="W24" s="192"/>
      <c r="X24" s="191" t="e">
        <f t="shared" si="9"/>
        <v>#DIV/0!</v>
      </c>
      <c r="Y24" s="192">
        <f t="shared" si="33"/>
        <v>0</v>
      </c>
      <c r="Z24" s="197">
        <v>1894</v>
      </c>
      <c r="AA24" s="197">
        <v>1996</v>
      </c>
      <c r="AB24" s="190">
        <f t="shared" si="11"/>
        <v>105.38542766631467</v>
      </c>
      <c r="AC24" s="189">
        <f t="shared" si="12"/>
        <v>102</v>
      </c>
      <c r="AD24" s="197">
        <v>1056</v>
      </c>
      <c r="AE24" s="197">
        <v>899</v>
      </c>
      <c r="AF24" s="190">
        <f t="shared" si="13"/>
        <v>85.13257575757575</v>
      </c>
      <c r="AG24" s="189">
        <f t="shared" si="14"/>
        <v>-157</v>
      </c>
      <c r="AH24" s="197">
        <v>504</v>
      </c>
      <c r="AI24" s="198">
        <v>594</v>
      </c>
      <c r="AJ24" s="190">
        <f t="shared" si="15"/>
        <v>117.85714285714286</v>
      </c>
      <c r="AK24" s="189">
        <f t="shared" si="16"/>
        <v>90</v>
      </c>
      <c r="AL24" s="197">
        <v>184</v>
      </c>
      <c r="AM24" s="197">
        <v>182</v>
      </c>
      <c r="AN24" s="191">
        <f t="shared" si="17"/>
        <v>98.91304347826086</v>
      </c>
      <c r="AO24" s="189">
        <f t="shared" si="18"/>
        <v>-2</v>
      </c>
      <c r="AP24" s="193">
        <f t="shared" si="19"/>
        <v>-5371</v>
      </c>
      <c r="AQ24" s="187">
        <f t="shared" si="20"/>
        <v>-6214</v>
      </c>
      <c r="AR24" s="187">
        <v>6003</v>
      </c>
      <c r="AS24" s="194">
        <v>6736</v>
      </c>
      <c r="AT24" s="200">
        <v>107</v>
      </c>
      <c r="AU24" s="200">
        <v>96</v>
      </c>
      <c r="AV24" s="196">
        <f t="shared" si="31"/>
        <v>89.7</v>
      </c>
      <c r="AW24" s="195">
        <f t="shared" si="21"/>
        <v>-11</v>
      </c>
      <c r="AX24" s="201">
        <v>451</v>
      </c>
      <c r="AY24" s="197">
        <v>491</v>
      </c>
      <c r="AZ24" s="191">
        <f t="shared" si="22"/>
        <v>108.9</v>
      </c>
      <c r="BA24" s="189">
        <f t="shared" si="23"/>
        <v>40</v>
      </c>
      <c r="BB24" s="197">
        <v>433</v>
      </c>
      <c r="BC24" s="197">
        <v>392</v>
      </c>
      <c r="BD24" s="191">
        <f t="shared" si="24"/>
        <v>90.5311778290993</v>
      </c>
      <c r="BE24" s="189">
        <f t="shared" si="25"/>
        <v>-41</v>
      </c>
      <c r="BF24" s="197">
        <v>340</v>
      </c>
      <c r="BG24" s="197">
        <v>290</v>
      </c>
      <c r="BH24" s="191">
        <f t="shared" si="26"/>
        <v>85.29411764705883</v>
      </c>
      <c r="BI24" s="189">
        <f t="shared" si="27"/>
        <v>-50</v>
      </c>
      <c r="BJ24" s="202">
        <v>1612.094395280236</v>
      </c>
      <c r="BK24" s="197">
        <v>1846.6666666666667</v>
      </c>
      <c r="BL24" s="189">
        <f t="shared" si="28"/>
        <v>234.57227138643066</v>
      </c>
      <c r="BM24" s="197">
        <v>11</v>
      </c>
      <c r="BN24" s="197">
        <v>23</v>
      </c>
      <c r="BO24" s="191">
        <f t="shared" si="29"/>
        <v>209.1</v>
      </c>
      <c r="BP24" s="189">
        <f t="shared" si="30"/>
        <v>12</v>
      </c>
      <c r="BQ24" s="197">
        <v>12</v>
      </c>
      <c r="BR24" s="34"/>
      <c r="BS24" s="34"/>
      <c r="BT24" s="34"/>
      <c r="BU24" s="34"/>
      <c r="BV24" s="6"/>
      <c r="BW24" s="6"/>
    </row>
    <row r="25" spans="1:75" s="12" customFormat="1" ht="21.75" customHeight="1">
      <c r="A25" s="182" t="s">
        <v>115</v>
      </c>
      <c r="B25" s="197">
        <v>924</v>
      </c>
      <c r="C25" s="198">
        <v>883</v>
      </c>
      <c r="D25" s="190">
        <f t="shared" si="0"/>
        <v>95.56277056277057</v>
      </c>
      <c r="E25" s="189">
        <f t="shared" si="1"/>
        <v>-41</v>
      </c>
      <c r="F25" s="197">
        <v>546</v>
      </c>
      <c r="G25" s="197">
        <v>523</v>
      </c>
      <c r="H25" s="190">
        <f t="shared" si="2"/>
        <v>95.7875457875458</v>
      </c>
      <c r="I25" s="189">
        <f t="shared" si="3"/>
        <v>-23</v>
      </c>
      <c r="J25" s="197">
        <v>263</v>
      </c>
      <c r="K25" s="197">
        <v>283</v>
      </c>
      <c r="L25" s="190">
        <f t="shared" si="4"/>
        <v>107.60456273764258</v>
      </c>
      <c r="M25" s="189">
        <f t="shared" si="5"/>
        <v>20</v>
      </c>
      <c r="N25" s="199">
        <v>81</v>
      </c>
      <c r="O25" s="197">
        <v>100</v>
      </c>
      <c r="P25" s="191">
        <f t="shared" si="32"/>
        <v>123.45679012345678</v>
      </c>
      <c r="Q25" s="192">
        <f t="shared" si="6"/>
        <v>19</v>
      </c>
      <c r="R25" s="197">
        <v>109</v>
      </c>
      <c r="S25" s="199">
        <v>83</v>
      </c>
      <c r="T25" s="191">
        <f t="shared" si="7"/>
        <v>76.14678899082568</v>
      </c>
      <c r="U25" s="189">
        <f t="shared" si="8"/>
        <v>-26</v>
      </c>
      <c r="V25" s="192"/>
      <c r="W25" s="192"/>
      <c r="X25" s="191" t="e">
        <f t="shared" si="9"/>
        <v>#DIV/0!</v>
      </c>
      <c r="Y25" s="192">
        <f t="shared" si="33"/>
        <v>0</v>
      </c>
      <c r="Z25" s="197">
        <v>1390</v>
      </c>
      <c r="AA25" s="197">
        <v>1399</v>
      </c>
      <c r="AB25" s="190">
        <f t="shared" si="11"/>
        <v>100.64748201438849</v>
      </c>
      <c r="AC25" s="189">
        <f t="shared" si="12"/>
        <v>9</v>
      </c>
      <c r="AD25" s="197">
        <v>891</v>
      </c>
      <c r="AE25" s="197">
        <v>858</v>
      </c>
      <c r="AF25" s="190">
        <f t="shared" si="13"/>
        <v>96.29629629629629</v>
      </c>
      <c r="AG25" s="189">
        <f t="shared" si="14"/>
        <v>-33</v>
      </c>
      <c r="AH25" s="197">
        <v>332</v>
      </c>
      <c r="AI25" s="198">
        <v>405</v>
      </c>
      <c r="AJ25" s="190">
        <f t="shared" si="15"/>
        <v>121.98795180722892</v>
      </c>
      <c r="AK25" s="189">
        <f t="shared" si="16"/>
        <v>73</v>
      </c>
      <c r="AL25" s="197">
        <v>169</v>
      </c>
      <c r="AM25" s="197">
        <v>80</v>
      </c>
      <c r="AN25" s="191">
        <f t="shared" si="17"/>
        <v>47.337278106508876</v>
      </c>
      <c r="AO25" s="189">
        <f t="shared" si="18"/>
        <v>-89</v>
      </c>
      <c r="AP25" s="193">
        <f t="shared" si="19"/>
        <v>-2582</v>
      </c>
      <c r="AQ25" s="187">
        <f t="shared" si="20"/>
        <v>-2489</v>
      </c>
      <c r="AR25" s="187">
        <v>3063</v>
      </c>
      <c r="AS25" s="194">
        <v>2915</v>
      </c>
      <c r="AT25" s="200">
        <v>71</v>
      </c>
      <c r="AU25" s="200">
        <v>75</v>
      </c>
      <c r="AV25" s="196">
        <f t="shared" si="31"/>
        <v>105.6</v>
      </c>
      <c r="AW25" s="195">
        <f t="shared" si="21"/>
        <v>4</v>
      </c>
      <c r="AX25" s="201">
        <v>261</v>
      </c>
      <c r="AY25" s="197">
        <v>270</v>
      </c>
      <c r="AZ25" s="191">
        <f t="shared" si="22"/>
        <v>103.4</v>
      </c>
      <c r="BA25" s="189">
        <f t="shared" si="23"/>
        <v>9</v>
      </c>
      <c r="BB25" s="197">
        <v>443</v>
      </c>
      <c r="BC25" s="197">
        <v>457</v>
      </c>
      <c r="BD25" s="191">
        <f t="shared" si="24"/>
        <v>103.16027088036117</v>
      </c>
      <c r="BE25" s="189">
        <f t="shared" si="25"/>
        <v>14</v>
      </c>
      <c r="BF25" s="197">
        <v>357</v>
      </c>
      <c r="BG25" s="197">
        <v>353</v>
      </c>
      <c r="BH25" s="191">
        <f t="shared" si="26"/>
        <v>98.8795518207283</v>
      </c>
      <c r="BI25" s="189">
        <f t="shared" si="27"/>
        <v>-4</v>
      </c>
      <c r="BJ25" s="202">
        <v>1384.0782122905027</v>
      </c>
      <c r="BK25" s="197">
        <v>1807.5581395348838</v>
      </c>
      <c r="BL25" s="189">
        <f t="shared" si="28"/>
        <v>423.4799272443811</v>
      </c>
      <c r="BM25" s="197">
        <v>14</v>
      </c>
      <c r="BN25" s="197">
        <v>11</v>
      </c>
      <c r="BO25" s="191">
        <f t="shared" si="29"/>
        <v>78.6</v>
      </c>
      <c r="BP25" s="189">
        <f t="shared" si="30"/>
        <v>-3</v>
      </c>
      <c r="BQ25" s="197">
        <v>12</v>
      </c>
      <c r="BR25" s="34"/>
      <c r="BS25" s="34"/>
      <c r="BT25" s="34"/>
      <c r="BU25" s="34"/>
      <c r="BV25" s="6"/>
      <c r="BW25" s="6"/>
    </row>
    <row r="26" spans="1:75" s="12" customFormat="1" ht="21.75" customHeight="1">
      <c r="A26" s="182" t="s">
        <v>116</v>
      </c>
      <c r="B26" s="197">
        <v>866</v>
      </c>
      <c r="C26" s="198">
        <v>901</v>
      </c>
      <c r="D26" s="190">
        <f t="shared" si="0"/>
        <v>104.04157043879907</v>
      </c>
      <c r="E26" s="189">
        <f t="shared" si="1"/>
        <v>35</v>
      </c>
      <c r="F26" s="197">
        <v>458</v>
      </c>
      <c r="G26" s="197">
        <v>557</v>
      </c>
      <c r="H26" s="190">
        <f t="shared" si="2"/>
        <v>121.61572052401746</v>
      </c>
      <c r="I26" s="189">
        <f t="shared" si="3"/>
        <v>99</v>
      </c>
      <c r="J26" s="197">
        <v>515</v>
      </c>
      <c r="K26" s="197">
        <v>473</v>
      </c>
      <c r="L26" s="190">
        <f t="shared" si="4"/>
        <v>91.84466019417475</v>
      </c>
      <c r="M26" s="189">
        <f t="shared" si="5"/>
        <v>-42</v>
      </c>
      <c r="N26" s="199">
        <v>200</v>
      </c>
      <c r="O26" s="197">
        <v>179</v>
      </c>
      <c r="P26" s="191">
        <f t="shared" si="32"/>
        <v>89.5</v>
      </c>
      <c r="Q26" s="192">
        <f t="shared" si="6"/>
        <v>-21</v>
      </c>
      <c r="R26" s="197">
        <v>145</v>
      </c>
      <c r="S26" s="199">
        <v>69</v>
      </c>
      <c r="T26" s="191">
        <f t="shared" si="7"/>
        <v>47.58620689655172</v>
      </c>
      <c r="U26" s="189">
        <f t="shared" si="8"/>
        <v>-76</v>
      </c>
      <c r="V26" s="192"/>
      <c r="W26" s="192"/>
      <c r="X26" s="191" t="e">
        <f t="shared" si="9"/>
        <v>#DIV/0!</v>
      </c>
      <c r="Y26" s="192">
        <f t="shared" si="33"/>
        <v>0</v>
      </c>
      <c r="Z26" s="197">
        <v>1562</v>
      </c>
      <c r="AA26" s="197">
        <v>1729</v>
      </c>
      <c r="AB26" s="190">
        <f t="shared" si="11"/>
        <v>110.69142125480154</v>
      </c>
      <c r="AC26" s="189">
        <f t="shared" si="12"/>
        <v>167</v>
      </c>
      <c r="AD26" s="197">
        <v>841</v>
      </c>
      <c r="AE26" s="197">
        <v>875</v>
      </c>
      <c r="AF26" s="190">
        <f t="shared" si="13"/>
        <v>104.04280618311535</v>
      </c>
      <c r="AG26" s="189">
        <f t="shared" si="14"/>
        <v>34</v>
      </c>
      <c r="AH26" s="197">
        <v>410</v>
      </c>
      <c r="AI26" s="198">
        <v>609</v>
      </c>
      <c r="AJ26" s="190">
        <f t="shared" si="15"/>
        <v>148.53658536585365</v>
      </c>
      <c r="AK26" s="189">
        <f t="shared" si="16"/>
        <v>199</v>
      </c>
      <c r="AL26" s="197">
        <v>157</v>
      </c>
      <c r="AM26" s="197">
        <v>209</v>
      </c>
      <c r="AN26" s="191">
        <f t="shared" si="17"/>
        <v>133.12101910828025</v>
      </c>
      <c r="AO26" s="189">
        <f t="shared" si="18"/>
        <v>52</v>
      </c>
      <c r="AP26" s="193">
        <f t="shared" si="19"/>
        <v>-3635</v>
      </c>
      <c r="AQ26" s="187">
        <f t="shared" si="20"/>
        <v>-3890</v>
      </c>
      <c r="AR26" s="187">
        <v>4192</v>
      </c>
      <c r="AS26" s="194">
        <v>4383</v>
      </c>
      <c r="AT26" s="200">
        <v>81</v>
      </c>
      <c r="AU26" s="200">
        <v>86</v>
      </c>
      <c r="AV26" s="196">
        <f t="shared" si="31"/>
        <v>106.2</v>
      </c>
      <c r="AW26" s="195">
        <f t="shared" si="21"/>
        <v>5</v>
      </c>
      <c r="AX26" s="201">
        <v>522</v>
      </c>
      <c r="AY26" s="197">
        <v>567</v>
      </c>
      <c r="AZ26" s="191">
        <f t="shared" si="22"/>
        <v>108.6</v>
      </c>
      <c r="BA26" s="189">
        <f t="shared" si="23"/>
        <v>45</v>
      </c>
      <c r="BB26" s="197">
        <v>309</v>
      </c>
      <c r="BC26" s="197">
        <v>408</v>
      </c>
      <c r="BD26" s="191">
        <f t="shared" si="24"/>
        <v>132.03883495145632</v>
      </c>
      <c r="BE26" s="189">
        <f t="shared" si="25"/>
        <v>99</v>
      </c>
      <c r="BF26" s="197">
        <v>231</v>
      </c>
      <c r="BG26" s="197">
        <v>328</v>
      </c>
      <c r="BH26" s="191">
        <f t="shared" si="26"/>
        <v>141.991341991342</v>
      </c>
      <c r="BI26" s="189">
        <f t="shared" si="27"/>
        <v>97</v>
      </c>
      <c r="BJ26" s="202">
        <v>1494.4</v>
      </c>
      <c r="BK26" s="197">
        <v>2229.7297297297296</v>
      </c>
      <c r="BL26" s="189">
        <f t="shared" si="28"/>
        <v>735.3297297297295</v>
      </c>
      <c r="BM26" s="197">
        <v>69</v>
      </c>
      <c r="BN26" s="197">
        <v>81</v>
      </c>
      <c r="BO26" s="191">
        <f t="shared" si="29"/>
        <v>117.4</v>
      </c>
      <c r="BP26" s="189">
        <f t="shared" si="30"/>
        <v>12</v>
      </c>
      <c r="BQ26" s="197">
        <v>19</v>
      </c>
      <c r="BR26" s="34"/>
      <c r="BS26" s="34"/>
      <c r="BT26" s="34"/>
      <c r="BU26" s="34"/>
      <c r="BV26" s="6"/>
      <c r="BW26" s="6"/>
    </row>
    <row r="27" spans="1:75" s="12" customFormat="1" ht="27" customHeight="1">
      <c r="A27" s="180" t="s">
        <v>117</v>
      </c>
      <c r="B27" s="197">
        <v>1319</v>
      </c>
      <c r="C27" s="198">
        <v>1059</v>
      </c>
      <c r="D27" s="190">
        <f t="shared" si="0"/>
        <v>80.28809704321456</v>
      </c>
      <c r="E27" s="189">
        <f t="shared" si="1"/>
        <v>-260</v>
      </c>
      <c r="F27" s="197">
        <v>732</v>
      </c>
      <c r="G27" s="197">
        <v>633</v>
      </c>
      <c r="H27" s="190">
        <f t="shared" si="2"/>
        <v>86.47540983606558</v>
      </c>
      <c r="I27" s="189">
        <f t="shared" si="3"/>
        <v>-99</v>
      </c>
      <c r="J27" s="197">
        <v>706</v>
      </c>
      <c r="K27" s="197">
        <v>575</v>
      </c>
      <c r="L27" s="190">
        <f t="shared" si="4"/>
        <v>81.44475920679886</v>
      </c>
      <c r="M27" s="189">
        <f t="shared" si="5"/>
        <v>-131</v>
      </c>
      <c r="N27" s="199">
        <v>302</v>
      </c>
      <c r="O27" s="197">
        <v>313</v>
      </c>
      <c r="P27" s="191">
        <f t="shared" si="32"/>
        <v>103.64238410596028</v>
      </c>
      <c r="Q27" s="192">
        <f t="shared" si="6"/>
        <v>11</v>
      </c>
      <c r="R27" s="197">
        <v>203</v>
      </c>
      <c r="S27" s="199">
        <v>52</v>
      </c>
      <c r="T27" s="191">
        <f t="shared" si="7"/>
        <v>25.615763546798032</v>
      </c>
      <c r="U27" s="189">
        <f t="shared" si="8"/>
        <v>-151</v>
      </c>
      <c r="V27" s="192"/>
      <c r="W27" s="192"/>
      <c r="X27" s="191" t="e">
        <f t="shared" si="9"/>
        <v>#DIV/0!</v>
      </c>
      <c r="Y27" s="192">
        <f t="shared" si="33"/>
        <v>0</v>
      </c>
      <c r="Z27" s="197">
        <v>2127</v>
      </c>
      <c r="AA27" s="197">
        <v>2800</v>
      </c>
      <c r="AB27" s="190">
        <f t="shared" si="11"/>
        <v>131.64080865068172</v>
      </c>
      <c r="AC27" s="189">
        <f t="shared" si="12"/>
        <v>673</v>
      </c>
      <c r="AD27" s="197">
        <v>1208</v>
      </c>
      <c r="AE27" s="197">
        <v>1019</v>
      </c>
      <c r="AF27" s="190">
        <f t="shared" si="13"/>
        <v>84.3543046357616</v>
      </c>
      <c r="AG27" s="189">
        <f t="shared" si="14"/>
        <v>-189</v>
      </c>
      <c r="AH27" s="197">
        <v>373</v>
      </c>
      <c r="AI27" s="198">
        <v>873</v>
      </c>
      <c r="AJ27" s="190">
        <f t="shared" si="15"/>
        <v>234.04825737265415</v>
      </c>
      <c r="AK27" s="189">
        <f t="shared" si="16"/>
        <v>500</v>
      </c>
      <c r="AL27" s="197">
        <v>232</v>
      </c>
      <c r="AM27" s="197">
        <v>200</v>
      </c>
      <c r="AN27" s="191">
        <f t="shared" si="17"/>
        <v>86.20689655172413</v>
      </c>
      <c r="AO27" s="189">
        <f t="shared" si="18"/>
        <v>-32</v>
      </c>
      <c r="AP27" s="193">
        <f t="shared" si="19"/>
        <v>-1328</v>
      </c>
      <c r="AQ27" s="187">
        <f t="shared" si="20"/>
        <v>-1475</v>
      </c>
      <c r="AR27" s="187">
        <v>2178</v>
      </c>
      <c r="AS27" s="194">
        <v>2086</v>
      </c>
      <c r="AT27" s="200">
        <v>232</v>
      </c>
      <c r="AU27" s="200">
        <v>231</v>
      </c>
      <c r="AV27" s="196">
        <f t="shared" si="31"/>
        <v>99.6</v>
      </c>
      <c r="AW27" s="195">
        <f t="shared" si="21"/>
        <v>-1</v>
      </c>
      <c r="AX27" s="201">
        <v>783</v>
      </c>
      <c r="AY27" s="197">
        <v>820</v>
      </c>
      <c r="AZ27" s="191">
        <f t="shared" si="22"/>
        <v>104.7</v>
      </c>
      <c r="BA27" s="189">
        <f t="shared" si="23"/>
        <v>37</v>
      </c>
      <c r="BB27" s="197">
        <v>469</v>
      </c>
      <c r="BC27" s="197">
        <v>448</v>
      </c>
      <c r="BD27" s="191">
        <f t="shared" si="24"/>
        <v>95.52238805970148</v>
      </c>
      <c r="BE27" s="189">
        <f t="shared" si="25"/>
        <v>-21</v>
      </c>
      <c r="BF27" s="197">
        <v>380</v>
      </c>
      <c r="BG27" s="197">
        <v>399</v>
      </c>
      <c r="BH27" s="191">
        <f t="shared" si="26"/>
        <v>105</v>
      </c>
      <c r="BI27" s="189">
        <f t="shared" si="27"/>
        <v>19</v>
      </c>
      <c r="BJ27" s="202">
        <v>2154.145077720207</v>
      </c>
      <c r="BK27" s="197">
        <v>2838.8571428571427</v>
      </c>
      <c r="BL27" s="189">
        <f t="shared" si="28"/>
        <v>684.7120651369355</v>
      </c>
      <c r="BM27" s="197">
        <v>43</v>
      </c>
      <c r="BN27" s="197">
        <v>182</v>
      </c>
      <c r="BO27" s="191">
        <f t="shared" si="29"/>
        <v>423.3</v>
      </c>
      <c r="BP27" s="189">
        <f t="shared" si="30"/>
        <v>139</v>
      </c>
      <c r="BQ27" s="197">
        <v>79</v>
      </c>
      <c r="BR27" s="34"/>
      <c r="BS27" s="34"/>
      <c r="BT27" s="34"/>
      <c r="BU27" s="34"/>
      <c r="BV27" s="6"/>
      <c r="BW27" s="6"/>
    </row>
    <row r="28" spans="1:75" s="12" customFormat="1" ht="21.75" customHeight="1">
      <c r="A28" s="182" t="s">
        <v>118</v>
      </c>
      <c r="B28" s="197">
        <v>6883</v>
      </c>
      <c r="C28" s="198">
        <v>6190</v>
      </c>
      <c r="D28" s="190">
        <f t="shared" si="0"/>
        <v>89.93171582158942</v>
      </c>
      <c r="E28" s="189">
        <f t="shared" si="1"/>
        <v>-693</v>
      </c>
      <c r="F28" s="197">
        <v>4079</v>
      </c>
      <c r="G28" s="197">
        <v>3924</v>
      </c>
      <c r="H28" s="190">
        <f t="shared" si="2"/>
        <v>96.2000490316254</v>
      </c>
      <c r="I28" s="189">
        <f t="shared" si="3"/>
        <v>-155</v>
      </c>
      <c r="J28" s="197">
        <v>4971</v>
      </c>
      <c r="K28" s="197">
        <v>5168</v>
      </c>
      <c r="L28" s="190">
        <f t="shared" si="4"/>
        <v>103.962985314826</v>
      </c>
      <c r="M28" s="189">
        <f t="shared" si="5"/>
        <v>197</v>
      </c>
      <c r="N28" s="199">
        <v>3125</v>
      </c>
      <c r="O28" s="197">
        <v>3530</v>
      </c>
      <c r="P28" s="191">
        <f t="shared" si="32"/>
        <v>112.96</v>
      </c>
      <c r="Q28" s="192">
        <f t="shared" si="6"/>
        <v>405</v>
      </c>
      <c r="R28" s="197">
        <v>631</v>
      </c>
      <c r="S28" s="199">
        <v>406</v>
      </c>
      <c r="T28" s="191">
        <f t="shared" si="7"/>
        <v>64.34231378763867</v>
      </c>
      <c r="U28" s="189">
        <f t="shared" si="8"/>
        <v>-225</v>
      </c>
      <c r="V28" s="192"/>
      <c r="W28" s="192"/>
      <c r="X28" s="191" t="e">
        <f t="shared" si="9"/>
        <v>#DIV/0!</v>
      </c>
      <c r="Y28" s="192">
        <f t="shared" si="33"/>
        <v>0</v>
      </c>
      <c r="Z28" s="197">
        <v>17925</v>
      </c>
      <c r="AA28" s="197">
        <v>18150</v>
      </c>
      <c r="AB28" s="190">
        <f t="shared" si="11"/>
        <v>101.25523012552303</v>
      </c>
      <c r="AC28" s="189">
        <f t="shared" si="12"/>
        <v>225</v>
      </c>
      <c r="AD28" s="197">
        <v>6564</v>
      </c>
      <c r="AE28" s="197">
        <v>5944</v>
      </c>
      <c r="AF28" s="190">
        <f t="shared" si="13"/>
        <v>90.55453991468617</v>
      </c>
      <c r="AG28" s="189">
        <f t="shared" si="14"/>
        <v>-620</v>
      </c>
      <c r="AH28" s="197">
        <v>5258</v>
      </c>
      <c r="AI28" s="198">
        <v>4027</v>
      </c>
      <c r="AJ28" s="190">
        <f t="shared" si="15"/>
        <v>76.58805629516927</v>
      </c>
      <c r="AK28" s="189">
        <f t="shared" si="16"/>
        <v>-1231</v>
      </c>
      <c r="AL28" s="197">
        <v>797</v>
      </c>
      <c r="AM28" s="197">
        <v>992</v>
      </c>
      <c r="AN28" s="191">
        <f t="shared" si="17"/>
        <v>124.46675031367629</v>
      </c>
      <c r="AO28" s="189">
        <f t="shared" si="18"/>
        <v>195</v>
      </c>
      <c r="AP28" s="193">
        <f t="shared" si="19"/>
        <v>-6230</v>
      </c>
      <c r="AQ28" s="187">
        <f t="shared" si="20"/>
        <v>-7053</v>
      </c>
      <c r="AR28" s="187">
        <v>10639</v>
      </c>
      <c r="AS28" s="194">
        <v>10758</v>
      </c>
      <c r="AT28" s="200">
        <v>1459</v>
      </c>
      <c r="AU28" s="200">
        <v>1585</v>
      </c>
      <c r="AV28" s="196">
        <f t="shared" si="31"/>
        <v>108.6</v>
      </c>
      <c r="AW28" s="195">
        <f t="shared" si="21"/>
        <v>126</v>
      </c>
      <c r="AX28" s="201">
        <v>6235</v>
      </c>
      <c r="AY28" s="197">
        <v>7110</v>
      </c>
      <c r="AZ28" s="191">
        <f t="shared" si="22"/>
        <v>114</v>
      </c>
      <c r="BA28" s="189">
        <f t="shared" si="23"/>
        <v>875</v>
      </c>
      <c r="BB28" s="197">
        <v>2474</v>
      </c>
      <c r="BC28" s="197">
        <v>2485</v>
      </c>
      <c r="BD28" s="191">
        <f t="shared" si="24"/>
        <v>100.44462409054162</v>
      </c>
      <c r="BE28" s="189">
        <f t="shared" si="25"/>
        <v>11</v>
      </c>
      <c r="BF28" s="197">
        <v>1906</v>
      </c>
      <c r="BG28" s="197">
        <v>1868</v>
      </c>
      <c r="BH28" s="191">
        <f t="shared" si="26"/>
        <v>98.00629590766002</v>
      </c>
      <c r="BI28" s="189">
        <f t="shared" si="27"/>
        <v>-38</v>
      </c>
      <c r="BJ28" s="202">
        <v>2265.040650406504</v>
      </c>
      <c r="BK28" s="197">
        <v>2694.858757062147</v>
      </c>
      <c r="BL28" s="189">
        <f t="shared" si="28"/>
        <v>429.8181066556431</v>
      </c>
      <c r="BM28" s="197">
        <v>570</v>
      </c>
      <c r="BN28" s="197">
        <v>1000</v>
      </c>
      <c r="BO28" s="191">
        <f t="shared" si="29"/>
        <v>175.4</v>
      </c>
      <c r="BP28" s="189">
        <f t="shared" si="30"/>
        <v>430</v>
      </c>
      <c r="BQ28" s="197">
        <v>260</v>
      </c>
      <c r="BR28" s="34"/>
      <c r="BS28" s="34"/>
      <c r="BT28" s="34"/>
      <c r="BU28" s="34"/>
      <c r="BV28" s="6"/>
      <c r="BW28" s="6"/>
    </row>
    <row r="29" spans="1:75" s="12" customFormat="1" ht="21.75" customHeight="1">
      <c r="A29" s="182" t="s">
        <v>119</v>
      </c>
      <c r="B29" s="197">
        <v>2746</v>
      </c>
      <c r="C29" s="198">
        <v>2476</v>
      </c>
      <c r="D29" s="190">
        <f t="shared" si="0"/>
        <v>90.16751638747269</v>
      </c>
      <c r="E29" s="189">
        <f t="shared" si="1"/>
        <v>-270</v>
      </c>
      <c r="F29" s="197">
        <v>1773</v>
      </c>
      <c r="G29" s="197">
        <v>1636</v>
      </c>
      <c r="H29" s="190">
        <f t="shared" si="2"/>
        <v>92.27298364354202</v>
      </c>
      <c r="I29" s="189">
        <f t="shared" si="3"/>
        <v>-137</v>
      </c>
      <c r="J29" s="197">
        <v>2158</v>
      </c>
      <c r="K29" s="197">
        <v>2173</v>
      </c>
      <c r="L29" s="190">
        <f t="shared" si="4"/>
        <v>100.69508804448563</v>
      </c>
      <c r="M29" s="189">
        <f t="shared" si="5"/>
        <v>15</v>
      </c>
      <c r="N29" s="199">
        <v>1125</v>
      </c>
      <c r="O29" s="197">
        <v>1286</v>
      </c>
      <c r="P29" s="191">
        <f t="shared" si="32"/>
        <v>114.31111111111112</v>
      </c>
      <c r="Q29" s="192">
        <f t="shared" si="6"/>
        <v>161</v>
      </c>
      <c r="R29" s="197">
        <v>373</v>
      </c>
      <c r="S29" s="199">
        <v>288</v>
      </c>
      <c r="T29" s="191">
        <f t="shared" si="7"/>
        <v>77.21179624664879</v>
      </c>
      <c r="U29" s="189">
        <f t="shared" si="8"/>
        <v>-85</v>
      </c>
      <c r="V29" s="192"/>
      <c r="W29" s="192"/>
      <c r="X29" s="191" t="e">
        <f t="shared" si="9"/>
        <v>#DIV/0!</v>
      </c>
      <c r="Y29" s="192">
        <f t="shared" si="33"/>
        <v>0</v>
      </c>
      <c r="Z29" s="197">
        <v>8441</v>
      </c>
      <c r="AA29" s="197">
        <v>8992</v>
      </c>
      <c r="AB29" s="190">
        <f t="shared" si="11"/>
        <v>106.5276625992181</v>
      </c>
      <c r="AC29" s="189">
        <f t="shared" si="12"/>
        <v>551</v>
      </c>
      <c r="AD29" s="197">
        <v>2674</v>
      </c>
      <c r="AE29" s="197">
        <v>2410</v>
      </c>
      <c r="AF29" s="190">
        <f t="shared" si="13"/>
        <v>90.12715033657443</v>
      </c>
      <c r="AG29" s="189">
        <f t="shared" si="14"/>
        <v>-264</v>
      </c>
      <c r="AH29" s="197">
        <v>3459</v>
      </c>
      <c r="AI29" s="198">
        <v>4132</v>
      </c>
      <c r="AJ29" s="190">
        <f t="shared" si="15"/>
        <v>119.45649031511998</v>
      </c>
      <c r="AK29" s="189">
        <f t="shared" si="16"/>
        <v>673</v>
      </c>
      <c r="AL29" s="197">
        <v>549</v>
      </c>
      <c r="AM29" s="197">
        <v>511</v>
      </c>
      <c r="AN29" s="191">
        <f t="shared" si="17"/>
        <v>93.0783242258652</v>
      </c>
      <c r="AO29" s="189">
        <f t="shared" si="18"/>
        <v>-38</v>
      </c>
      <c r="AP29" s="193">
        <f t="shared" si="19"/>
        <v>-1052</v>
      </c>
      <c r="AQ29" s="187">
        <f t="shared" si="20"/>
        <v>-869</v>
      </c>
      <c r="AR29" s="187">
        <v>2916</v>
      </c>
      <c r="AS29" s="194">
        <v>2497</v>
      </c>
      <c r="AT29" s="200">
        <v>405</v>
      </c>
      <c r="AU29" s="200">
        <v>444</v>
      </c>
      <c r="AV29" s="196">
        <f t="shared" si="31"/>
        <v>109.6</v>
      </c>
      <c r="AW29" s="195">
        <f t="shared" si="21"/>
        <v>39</v>
      </c>
      <c r="AX29" s="201">
        <v>2412</v>
      </c>
      <c r="AY29" s="197">
        <v>2650</v>
      </c>
      <c r="AZ29" s="191">
        <f t="shared" si="22"/>
        <v>109.9</v>
      </c>
      <c r="BA29" s="189">
        <f t="shared" si="23"/>
        <v>238</v>
      </c>
      <c r="BB29" s="197">
        <v>882</v>
      </c>
      <c r="BC29" s="197">
        <v>848</v>
      </c>
      <c r="BD29" s="191">
        <f t="shared" si="24"/>
        <v>96.14512471655328</v>
      </c>
      <c r="BE29" s="189">
        <f t="shared" si="25"/>
        <v>-34</v>
      </c>
      <c r="BF29" s="197">
        <v>770</v>
      </c>
      <c r="BG29" s="197">
        <v>716</v>
      </c>
      <c r="BH29" s="191">
        <f t="shared" si="26"/>
        <v>92.98701298701299</v>
      </c>
      <c r="BI29" s="189">
        <f t="shared" si="27"/>
        <v>-54</v>
      </c>
      <c r="BJ29" s="202">
        <v>2043.409915356711</v>
      </c>
      <c r="BK29" s="197">
        <v>2536.4406779661017</v>
      </c>
      <c r="BL29" s="189">
        <f t="shared" si="28"/>
        <v>493.03076260939065</v>
      </c>
      <c r="BM29" s="197">
        <v>129</v>
      </c>
      <c r="BN29" s="197">
        <v>155</v>
      </c>
      <c r="BO29" s="191">
        <f t="shared" si="29"/>
        <v>120.2</v>
      </c>
      <c r="BP29" s="189">
        <f t="shared" si="30"/>
        <v>26</v>
      </c>
      <c r="BQ29" s="197">
        <v>94</v>
      </c>
      <c r="BR29" s="34"/>
      <c r="BS29" s="34"/>
      <c r="BT29" s="34"/>
      <c r="BU29" s="34"/>
      <c r="BV29" s="6"/>
      <c r="BW29" s="6"/>
    </row>
    <row r="30" spans="1:75" s="12" customFormat="1" ht="20.25" customHeight="1">
      <c r="A30" s="210" t="s">
        <v>70</v>
      </c>
      <c r="B30" s="197">
        <v>2565</v>
      </c>
      <c r="C30" s="198">
        <v>2139</v>
      </c>
      <c r="D30" s="190">
        <f t="shared" si="0"/>
        <v>83.39181286549707</v>
      </c>
      <c r="E30" s="189">
        <f t="shared" si="1"/>
        <v>-426</v>
      </c>
      <c r="F30" s="197">
        <v>1666</v>
      </c>
      <c r="G30" s="197">
        <v>1325</v>
      </c>
      <c r="H30" s="190">
        <f t="shared" si="2"/>
        <v>79.53181272509003</v>
      </c>
      <c r="I30" s="189">
        <f t="shared" si="3"/>
        <v>-341</v>
      </c>
      <c r="J30" s="197">
        <v>2238</v>
      </c>
      <c r="K30" s="197">
        <v>2145</v>
      </c>
      <c r="L30" s="190">
        <f t="shared" si="4"/>
        <v>95.84450402144772</v>
      </c>
      <c r="M30" s="189">
        <f t="shared" si="5"/>
        <v>-93</v>
      </c>
      <c r="N30" s="199">
        <v>1277</v>
      </c>
      <c r="O30" s="197">
        <v>1501</v>
      </c>
      <c r="P30" s="191">
        <f t="shared" si="32"/>
        <v>117.54111198120596</v>
      </c>
      <c r="Q30" s="192">
        <f t="shared" si="6"/>
        <v>224</v>
      </c>
      <c r="R30" s="197">
        <v>386</v>
      </c>
      <c r="S30" s="199">
        <v>228</v>
      </c>
      <c r="T30" s="191">
        <f t="shared" si="7"/>
        <v>59.067357512953365</v>
      </c>
      <c r="U30" s="189">
        <f t="shared" si="8"/>
        <v>-158</v>
      </c>
      <c r="V30" s="192"/>
      <c r="W30" s="192"/>
      <c r="X30" s="191" t="e">
        <f t="shared" si="9"/>
        <v>#DIV/0!</v>
      </c>
      <c r="Y30" s="192">
        <f t="shared" si="33"/>
        <v>0</v>
      </c>
      <c r="Z30" s="197">
        <v>5805</v>
      </c>
      <c r="AA30" s="197">
        <v>6549</v>
      </c>
      <c r="AB30" s="190">
        <f t="shared" si="11"/>
        <v>112.81653746770026</v>
      </c>
      <c r="AC30" s="189">
        <f t="shared" si="12"/>
        <v>744</v>
      </c>
      <c r="AD30" s="197">
        <v>2516</v>
      </c>
      <c r="AE30" s="197">
        <v>2103</v>
      </c>
      <c r="AF30" s="190">
        <f t="shared" si="13"/>
        <v>83.58505564387917</v>
      </c>
      <c r="AG30" s="189">
        <f t="shared" si="14"/>
        <v>-413</v>
      </c>
      <c r="AH30" s="197">
        <v>1258</v>
      </c>
      <c r="AI30" s="198">
        <v>1962</v>
      </c>
      <c r="AJ30" s="190">
        <f t="shared" si="15"/>
        <v>155.96184419713833</v>
      </c>
      <c r="AK30" s="189">
        <f t="shared" si="16"/>
        <v>704</v>
      </c>
      <c r="AL30" s="197">
        <v>387</v>
      </c>
      <c r="AM30" s="197">
        <v>376</v>
      </c>
      <c r="AN30" s="191">
        <f t="shared" si="17"/>
        <v>97.1576227390181</v>
      </c>
      <c r="AO30" s="189">
        <f t="shared" si="18"/>
        <v>-11</v>
      </c>
      <c r="AP30" s="193">
        <f t="shared" si="19"/>
        <v>-1848</v>
      </c>
      <c r="AQ30" s="187">
        <f t="shared" si="20"/>
        <v>-2599</v>
      </c>
      <c r="AR30" s="187">
        <v>3567</v>
      </c>
      <c r="AS30" s="194">
        <v>3950</v>
      </c>
      <c r="AT30" s="200">
        <v>478</v>
      </c>
      <c r="AU30" s="200">
        <v>449</v>
      </c>
      <c r="AV30" s="196">
        <f t="shared" si="31"/>
        <v>93.9</v>
      </c>
      <c r="AW30" s="195">
        <f t="shared" si="21"/>
        <v>-29</v>
      </c>
      <c r="AX30" s="201">
        <v>2892</v>
      </c>
      <c r="AY30" s="197">
        <v>3074</v>
      </c>
      <c r="AZ30" s="191">
        <f t="shared" si="22"/>
        <v>106.3</v>
      </c>
      <c r="BA30" s="189">
        <f t="shared" si="23"/>
        <v>182</v>
      </c>
      <c r="BB30" s="197">
        <v>846</v>
      </c>
      <c r="BC30" s="197">
        <v>788</v>
      </c>
      <c r="BD30" s="191">
        <f t="shared" si="24"/>
        <v>93.14420803782507</v>
      </c>
      <c r="BE30" s="189">
        <f t="shared" si="25"/>
        <v>-58</v>
      </c>
      <c r="BF30" s="197">
        <v>722</v>
      </c>
      <c r="BG30" s="197">
        <v>658</v>
      </c>
      <c r="BH30" s="191">
        <f t="shared" si="26"/>
        <v>91.13573407202216</v>
      </c>
      <c r="BI30" s="189">
        <f t="shared" si="27"/>
        <v>-64</v>
      </c>
      <c r="BJ30" s="202">
        <v>1977.7777777777778</v>
      </c>
      <c r="BK30" s="197">
        <v>2722.571001494768</v>
      </c>
      <c r="BL30" s="189">
        <f t="shared" si="28"/>
        <v>744.7932237169903</v>
      </c>
      <c r="BM30" s="197">
        <v>275</v>
      </c>
      <c r="BN30" s="197">
        <v>357</v>
      </c>
      <c r="BO30" s="191">
        <f t="shared" si="29"/>
        <v>129.8</v>
      </c>
      <c r="BP30" s="189">
        <f t="shared" si="30"/>
        <v>82</v>
      </c>
      <c r="BQ30" s="197">
        <v>46</v>
      </c>
      <c r="BR30" s="34"/>
      <c r="BS30" s="34"/>
      <c r="BT30" s="34"/>
      <c r="BU30" s="34"/>
      <c r="BV30" s="6"/>
      <c r="BW30" s="6"/>
    </row>
    <row r="31" spans="5:72" s="36" customFormat="1" ht="20.25"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AX31" s="38"/>
      <c r="AY31" s="38"/>
      <c r="AZ31" s="38"/>
      <c r="BA31" s="39"/>
      <c r="BI31" s="40"/>
      <c r="BJ31" s="40"/>
      <c r="BK31" s="40"/>
      <c r="BQ31" s="203"/>
      <c r="BS31" s="34"/>
      <c r="BT31" s="34"/>
    </row>
    <row r="32" spans="5:63" s="36" customFormat="1" ht="12.75"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AX32" s="38"/>
      <c r="AY32" s="38"/>
      <c r="AZ32" s="38"/>
      <c r="BA32" s="39"/>
      <c r="BI32" s="40"/>
      <c r="BJ32" s="40"/>
      <c r="BK32" s="40"/>
    </row>
    <row r="33" spans="5:63" s="36" customFormat="1" ht="12.75"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AX33" s="38"/>
      <c r="AY33" s="38"/>
      <c r="AZ33" s="38"/>
      <c r="BA33" s="39"/>
      <c r="BI33" s="40"/>
      <c r="BJ33" s="40"/>
      <c r="BK33" s="40"/>
    </row>
    <row r="34" spans="5:63" s="36" customFormat="1" ht="12.75"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BA34" s="40"/>
      <c r="BI34" s="40"/>
      <c r="BJ34" s="40"/>
      <c r="BK34" s="40"/>
    </row>
    <row r="35" spans="5:63" s="36" customFormat="1" ht="12.75"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BI35" s="40"/>
      <c r="BJ35" s="40"/>
      <c r="BK35" s="40"/>
    </row>
    <row r="36" spans="5:17" s="36" customFormat="1" ht="12.75"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5:17" s="36" customFormat="1" ht="12.75"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5:17" s="36" customFormat="1" ht="12.75"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</sheetData>
  <sheetProtection/>
  <mergeCells count="69">
    <mergeCell ref="BH6:BI6"/>
    <mergeCell ref="BF6:BF7"/>
    <mergeCell ref="AM6:AM7"/>
    <mergeCell ref="AU6:AU7"/>
    <mergeCell ref="AV6:AW6"/>
    <mergeCell ref="AX6:AY6"/>
    <mergeCell ref="BG6:BG7"/>
    <mergeCell ref="AZ6:BA6"/>
    <mergeCell ref="AT6:AT7"/>
    <mergeCell ref="AN6:AO6"/>
    <mergeCell ref="BQ6:BQ7"/>
    <mergeCell ref="BJ6:BJ7"/>
    <mergeCell ref="BK6:BK7"/>
    <mergeCell ref="BL6:BL7"/>
    <mergeCell ref="BM6:BM7"/>
    <mergeCell ref="BN6:BN7"/>
    <mergeCell ref="BO6:BP6"/>
    <mergeCell ref="BC6:BC7"/>
    <mergeCell ref="BD6:BE6"/>
    <mergeCell ref="AH6:AH7"/>
    <mergeCell ref="AI6:AI7"/>
    <mergeCell ref="AJ6:AK6"/>
    <mergeCell ref="AL6:AL7"/>
    <mergeCell ref="BB6:BB7"/>
    <mergeCell ref="V6:V7"/>
    <mergeCell ref="Z6:Z7"/>
    <mergeCell ref="AE6:AE7"/>
    <mergeCell ref="AF6:AG6"/>
    <mergeCell ref="W6:W7"/>
    <mergeCell ref="X6:Y6"/>
    <mergeCell ref="AA6:AA7"/>
    <mergeCell ref="AB6:AC6"/>
    <mergeCell ref="AD6:AD7"/>
    <mergeCell ref="Z3:AC5"/>
    <mergeCell ref="AD4:AG5"/>
    <mergeCell ref="AR4:AS5"/>
    <mergeCell ref="V3:Y5"/>
    <mergeCell ref="AD3:AK3"/>
    <mergeCell ref="AH4:AK5"/>
    <mergeCell ref="O6:O7"/>
    <mergeCell ref="P6:Q6"/>
    <mergeCell ref="BJ3:BL5"/>
    <mergeCell ref="BM3:BQ5"/>
    <mergeCell ref="AT3:AW5"/>
    <mergeCell ref="AX3:BA5"/>
    <mergeCell ref="BB3:BE5"/>
    <mergeCell ref="T6:U6"/>
    <mergeCell ref="BF3:BI5"/>
    <mergeCell ref="AL3:AO5"/>
    <mergeCell ref="R6:R7"/>
    <mergeCell ref="S6:S7"/>
    <mergeCell ref="B1:U1"/>
    <mergeCell ref="B2:U2"/>
    <mergeCell ref="R3:U5"/>
    <mergeCell ref="H6:I6"/>
    <mergeCell ref="J6:J7"/>
    <mergeCell ref="L6:M6"/>
    <mergeCell ref="N3:Q5"/>
    <mergeCell ref="N6:N7"/>
    <mergeCell ref="A3:A7"/>
    <mergeCell ref="B3:E5"/>
    <mergeCell ref="F3:I5"/>
    <mergeCell ref="J3:M5"/>
    <mergeCell ref="B6:B7"/>
    <mergeCell ref="C6:C7"/>
    <mergeCell ref="K6:K7"/>
    <mergeCell ref="D6:E6"/>
    <mergeCell ref="F6:F7"/>
    <mergeCell ref="G6:G7"/>
  </mergeCells>
  <printOptions verticalCentered="1"/>
  <pageMargins left="0.23" right="0" top="0.15748031496062992" bottom="0" header="0.15748031496062992" footer="0"/>
  <pageSetup fitToHeight="2" horizontalDpi="600" verticalDpi="600" orientation="landscape" paperSize="9" scale="70" r:id="rId1"/>
  <colBreaks count="2" manualBreakCount="2">
    <brk id="25" max="33" man="1"/>
    <brk id="4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Administrator</cp:lastModifiedBy>
  <cp:lastPrinted>2018-07-24T13:31:47Z</cp:lastPrinted>
  <dcterms:created xsi:type="dcterms:W3CDTF">2017-11-17T08:56:41Z</dcterms:created>
  <dcterms:modified xsi:type="dcterms:W3CDTF">2018-10-09T09:10:24Z</dcterms:modified>
  <cp:category/>
  <cp:version/>
  <cp:contentType/>
  <cp:contentStatus/>
</cp:coreProperties>
</file>