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30" windowHeight="13995" tabRatio="573" activeTab="6"/>
  </bookViews>
  <sheets>
    <sheet name="0" sheetId="1" r:id="rId1"/>
    <sheet name="1 " sheetId="2" r:id="rId2"/>
    <sheet name=" 3 " sheetId="3" r:id="rId3"/>
    <sheet name="4 " sheetId="4" r:id="rId4"/>
    <sheet name="5 " sheetId="5" r:id="rId5"/>
    <sheet name="6" sheetId="6" r:id="rId6"/>
    <sheet name="7 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 localSheetId="5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2">'[1]Sheet1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3">'[4]Sheet3'!$A$3</definedName>
    <definedName name="hjj" localSheetId="4">'[4]Sheet3'!$A$3</definedName>
    <definedName name="hjj" localSheetId="5">'[8]Sheet3'!$A$3</definedName>
    <definedName name="hjj">'[5]Sheet3'!$A$3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 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'!$B$1:$F$29</definedName>
    <definedName name="_xlnm.Print_Area" localSheetId="1">'1 '!$A$1:$K$10</definedName>
    <definedName name="_xlnm.Print_Area" localSheetId="3">'4 '!$A$1:$E$25</definedName>
    <definedName name="_xlnm.Print_Area" localSheetId="4">'5 '!$A$1:$E$15</definedName>
    <definedName name="_xlnm.Print_Area" localSheetId="5">'6'!$A$1:$E$33</definedName>
    <definedName name="_xlnm.Print_Area" localSheetId="6">'7 '!$A$1:$BX$30</definedName>
    <definedName name="олд" localSheetId="0">'[3]Sheet1 (3)'!#REF!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'[6]Sheet3'!$A$2</definedName>
    <definedName name="ц" localSheetId="3">'[6]Sheet3'!$A$2</definedName>
    <definedName name="ц" localSheetId="4">'[6]Sheet3'!$A$2</definedName>
    <definedName name="ц" localSheetId="5">'[9]Sheet3'!$A$2</definedName>
    <definedName name="ц">'[7]Sheet3'!$A$2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<sst xmlns="http://schemas.openxmlformats.org/spreadsheetml/2006/main" count="265" uniqueCount="166">
  <si>
    <t>Показник</t>
  </si>
  <si>
    <t>зміна значення</t>
  </si>
  <si>
    <t>%</t>
  </si>
  <si>
    <t>х</t>
  </si>
  <si>
    <t>Середній розмір заробітної плати у вакансіях, грн.</t>
  </si>
  <si>
    <t>Продовження</t>
  </si>
  <si>
    <t>Усього мали статус протягом періоду, осіб</t>
  </si>
  <si>
    <t>Кількість виданих ваучерів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</si>
  <si>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</si>
  <si>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</si>
  <si>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</si>
  <si>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</si>
  <si>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Працевлаштування безробітних (в т.ч. самос, за направ, ЦПХ)</t>
  </si>
  <si>
    <t>у порівнянні з минулим роком</t>
  </si>
  <si>
    <t>Усього</t>
  </si>
  <si>
    <t xml:space="preserve"> + (-)</t>
  </si>
  <si>
    <t>А</t>
  </si>
  <si>
    <t>(за видами економічної діяльності)</t>
  </si>
  <si>
    <t>сільське господарство, лісове господарство та рибне господарство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</si>
  <si>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</si>
  <si>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</si>
  <si>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</si>
  <si>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</si>
  <si>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</si>
  <si>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</si>
  <si>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</si>
  <si>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</si>
  <si>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</si>
  <si>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</si>
  <si>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</si>
  <si>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</si>
  <si>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</si>
  <si>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</si>
  <si>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</si>
  <si>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</si>
  <si>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</si>
  <si>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</si>
  <si>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</si>
  <si>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</si>
  <si>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</si>
  <si>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</si>
  <si>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</si>
  <si>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</si>
  <si>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</si>
  <si>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</si>
  <si>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</si>
  <si>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</si>
  <si>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</si>
  <si>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>Рівень зайнятості, %</t>
  </si>
  <si>
    <r>
      <t>Зайняте населення</t>
    </r>
    <r>
      <rPr>
        <sz val="14"/>
        <rFont val="Times New Roman"/>
        <family val="1"/>
      </rPr>
      <t>, тис.осіб</t>
    </r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</si>
  <si>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</si>
  <si>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</si>
  <si>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</si>
  <si>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</si>
  <si>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</si>
  <si>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Прилуцька міськрайонна філія</t>
  </si>
  <si>
    <t>Всього</t>
  </si>
  <si>
    <t>Всього по області</t>
  </si>
  <si>
    <t xml:space="preserve">Всього </t>
  </si>
  <si>
    <t xml:space="preserve">За даними Державної служби статистики України </t>
  </si>
  <si>
    <t>Надання послуг Чернігівською обласною службою зайнятості</t>
  </si>
  <si>
    <t xml:space="preserve">Інформація щодо запланованого масового вивільнення працівників </t>
  </si>
  <si>
    <t>Чернігівська область</t>
  </si>
  <si>
    <t>2018 р.</t>
  </si>
  <si>
    <t>Працевлаштовано до набуття статусу  безробітного, осіб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</si>
  <si>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</si>
  <si>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</si>
  <si>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з них, особи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</si>
  <si>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</si>
  <si>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</si>
  <si>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</si>
  <si>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</si>
  <si>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</si>
  <si>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</si>
  <si>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</si>
  <si>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</si>
  <si>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</si>
  <si>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</si>
  <si>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</si>
  <si>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</si>
  <si>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</si>
  <si>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</si>
  <si>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</si>
  <si>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</si>
  <si>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</si>
  <si>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</si>
  <si>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</si>
  <si>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</si>
  <si>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t>державне управління й оборона; обов'язкове соціальне страхування</t>
  </si>
  <si>
    <t>2019 р.</t>
  </si>
  <si>
    <t>Всього отримали роботу  (у т.ч. до набуття статусу безробітного), осіб</t>
  </si>
  <si>
    <t>Чисельність безробітних, які проходили профнавчання, осіб</t>
  </si>
  <si>
    <t>Мають статус безробітного   на кінець періоду, осіб</t>
  </si>
  <si>
    <t>добувна промисловість і розроблення кар'єрів</t>
  </si>
  <si>
    <t>переробна промисловість</t>
  </si>
  <si>
    <t>будівництво</t>
  </si>
  <si>
    <t>у т.ч.</t>
  </si>
  <si>
    <r>
      <t xml:space="preserve">зареєстровано                                        з початку року, </t>
    </r>
    <r>
      <rPr>
        <i/>
        <sz val="12"/>
        <rFont val="Times New Roman"/>
        <family val="1"/>
      </rPr>
      <t>осіб</t>
    </r>
  </si>
  <si>
    <t>Питома вага працевлашто-           ваних до набуття статусу безробітного,%</t>
  </si>
  <si>
    <t>з них:</t>
  </si>
  <si>
    <r>
      <t xml:space="preserve">отримують допомогу                             по безробіттю, </t>
    </r>
    <r>
      <rPr>
        <i/>
        <sz val="12"/>
        <rFont val="Times New Roman"/>
        <family val="1"/>
      </rPr>
      <t>осіб</t>
    </r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</si>
  <si>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одиниць</t>
    </r>
  </si>
  <si>
    <t>за формою 3-ПН</t>
  </si>
  <si>
    <t>з інших джерел</t>
  </si>
  <si>
    <t>різниця</t>
  </si>
  <si>
    <t>(за даними Державної служби статистики України)</t>
  </si>
  <si>
    <t xml:space="preserve">Рівень безробіття (за методологією МОП), % </t>
  </si>
  <si>
    <r>
      <t>Зайняте населення</t>
    </r>
    <r>
      <rPr>
        <sz val="15"/>
        <rFont val="Times New Roman"/>
        <family val="1"/>
      </rPr>
      <t>, тис.осіб</t>
    </r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</si>
  <si>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</rPr>
      <t>, тис.осіб</t>
    </r>
  </si>
  <si>
    <r>
      <t>Робоча сила</t>
    </r>
    <r>
      <rPr>
        <sz val="14"/>
        <rFont val="Times New Roman"/>
        <family val="1"/>
      </rPr>
      <t>, (тис.осіб)</t>
    </r>
  </si>
  <si>
    <t xml:space="preserve">Рівень участі населення в робочій силі, % </t>
  </si>
  <si>
    <t>Показники робочої сили у Чернігівській області                                    у І півріччі 2019 року</t>
  </si>
  <si>
    <r>
      <t xml:space="preserve">15 років і старше - </t>
    </r>
    <r>
      <rPr>
        <b/>
        <sz val="14"/>
        <color indexed="8"/>
        <rFont val="Times New Roman"/>
        <family val="1"/>
      </rPr>
      <t>50,6</t>
    </r>
  </si>
  <si>
    <r>
      <t xml:space="preserve">15-70 років - </t>
    </r>
    <r>
      <rPr>
        <b/>
        <sz val="14"/>
        <color indexed="8"/>
        <rFont val="Times New Roman"/>
        <family val="1"/>
      </rPr>
      <t>50,6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</si>
  <si>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50,6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</si>
  <si>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10,5%</t>
    </r>
  </si>
  <si>
    <r>
      <t xml:space="preserve">15-70 років - </t>
    </r>
    <r>
      <rPr>
        <b/>
        <sz val="14"/>
        <color indexed="8"/>
        <rFont val="Times New Roman"/>
        <family val="1"/>
      </rPr>
      <t>10,5%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</si>
  <si>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11,0%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</si>
  <si>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433,3</t>
    </r>
  </si>
  <si>
    <r>
      <t xml:space="preserve">15-70 років - </t>
    </r>
    <r>
      <rPr>
        <b/>
        <sz val="14"/>
        <color indexed="8"/>
        <rFont val="Times New Roman"/>
        <family val="1"/>
      </rPr>
      <t>431,1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</si>
  <si>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410,1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</si>
  <si>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50,3%</t>
    </r>
  </si>
  <si>
    <r>
      <t xml:space="preserve">15-70 років - </t>
    </r>
    <r>
      <rPr>
        <b/>
        <sz val="14"/>
        <color indexed="8"/>
        <rFont val="Times New Roman"/>
        <family val="1"/>
      </rPr>
      <t>58,3%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</si>
  <si>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69,2%</t>
    </r>
  </si>
  <si>
    <t>Робоча сила у віці 15-70 років у Чернігівській області
у середньому за І півріччя 2018 - 2019 рр.,                                                                                                                                                          за місцем проживання та статтю</t>
  </si>
  <si>
    <t>І півріччя 2018 р.</t>
  </si>
  <si>
    <t>І півріччя 2019 р.</t>
  </si>
  <si>
    <t>Показники діяльності державної служби зайнятості</t>
  </si>
  <si>
    <t xml:space="preserve"> + (-)                            тис. осіб</t>
  </si>
  <si>
    <t>1. Мали статус безробітного, тис. осіб</t>
  </si>
  <si>
    <t>2. Всього отримали роботу (у т.ч. до набуття статусу безробітного), тис. осіб</t>
  </si>
  <si>
    <t xml:space="preserve">   2.1. Працевлаштовано до набуття статусу, тис. осіб</t>
  </si>
  <si>
    <t xml:space="preserve">   2.2. Питома вага працевлаштованих до набуття статусу безробітного, %</t>
  </si>
  <si>
    <t xml:space="preserve"> 2.3. Працевлаштовано безробітних за направленням служби зайнятості</t>
  </si>
  <si>
    <t xml:space="preserve"> 2.3.1. Шляхом одноразової виплати допомоги по безробіттю, тис. осіб</t>
  </si>
  <si>
    <t xml:space="preserve">   2.3.2. Працевлаштовано з компенсацією витрат роботодавцю єдиного внеску, тис. осіб</t>
  </si>
  <si>
    <t>3. Проходили професійне навчання безробітні, тис. осіб</t>
  </si>
  <si>
    <t xml:space="preserve">   3.1. з них в ЦПТО,  тис. осіб</t>
  </si>
  <si>
    <t>4. Отримали ваучер на навчання, осіб</t>
  </si>
  <si>
    <t>5. Брали участь у громадських та інших роботах тимчасового характеру, тис. осіб</t>
  </si>
  <si>
    <t>6. Кількість осіб, охоплених профорієнтаційними послугами, тис. осіб</t>
  </si>
  <si>
    <t>7. Отримували допомогу по безробіттю, тис. осіб</t>
  </si>
  <si>
    <t>8. Кількість роботодавців, які надали інформацію про вакансії,  тис. одиниць</t>
  </si>
  <si>
    <t>9. Кількість вакансій, тис. одиниць</t>
  </si>
  <si>
    <t xml:space="preserve">   9.1. з них зареєстровано з початку року</t>
  </si>
  <si>
    <t>Станом на дату:</t>
  </si>
  <si>
    <t xml:space="preserve"> + (-)                       тис. осіб</t>
  </si>
  <si>
    <t>10. Мали статус безробітного, тис. осіб</t>
  </si>
  <si>
    <t>11. Отримували допомогу по безробіттю, тис. осіб</t>
  </si>
  <si>
    <t>13. Кількість вакансій по формі 3-ПН, тис. одиниць</t>
  </si>
  <si>
    <t>14. Інформація про вакансії, отримані з інших джерел,                тис. одиниць</t>
  </si>
  <si>
    <t>15. Середній розмір заробітної плати у вакансіях, грн.</t>
  </si>
  <si>
    <t>16. Кількість безробітних на одну вакансію, особи</t>
  </si>
  <si>
    <r>
      <t xml:space="preserve">   1.1. </t>
    </r>
    <r>
      <rPr>
        <i/>
        <sz val="14"/>
        <rFont val="Times New Roman"/>
        <family val="1"/>
      </rPr>
      <t xml:space="preserve">з них </t>
    </r>
    <r>
      <rPr>
        <sz val="14"/>
        <rFont val="Times New Roman"/>
        <family val="1"/>
      </rPr>
      <t>зареєстровано з початку року</t>
    </r>
  </si>
  <si>
    <t>січень-жовтень 2018 р.</t>
  </si>
  <si>
    <t>січень-жовтень 2019 р.</t>
  </si>
  <si>
    <t>Інформація щодо запланованого масового вивільнення працівників  за січень-жовтень 2018-2019 рр.</t>
  </si>
  <si>
    <t>Інформація щодо запланованого масового вивільнення працівників                                                  за січень-жовтень 2018-2019 рр.</t>
  </si>
  <si>
    <t>у січні-жовтні 2018-2019 рр.</t>
  </si>
  <si>
    <t>на 01.11.2018</t>
  </si>
  <si>
    <t>на 01.11.2019</t>
  </si>
  <si>
    <t>12. Середній розмір допомоги по безробіттю, у жовтні грн.</t>
  </si>
  <si>
    <t>у січні-жовтні 2018 - 2019 рр.</t>
  </si>
  <si>
    <t>Середній розмір допомоги по безробіттю у жовтні грн.</t>
  </si>
  <si>
    <t xml:space="preserve">   + 2,2 в.п.</t>
  </si>
  <si>
    <t xml:space="preserve"> -1 особа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</si>
</sst>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  <numFmt numFmtId="190" formatCode="#,##0;[Red]#,##0"/>
    <numFmt numFmtId="191" formatCode="0.00000"/>
    <numFmt numFmtId="192" formatCode="0.0000"/>
    <numFmt numFmtId="193" formatCode="0.000"/>
  </numFmts>
  <fonts count="73"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8"/>
      <name val="Calibri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b/>
      <u val="single"/>
      <sz val="1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double"/>
      <top style="double"/>
      <bottom style="hair"/>
    </border>
    <border>
      <left style="double"/>
      <right/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2" borderId="0" applyNumberFormat="0" applyBorder="0" applyAlignment="0" applyProtection="0"/>
    <xf numFmtId="0" fontId="47" fillId="3" borderId="1" applyNumberFormat="0" applyAlignment="0" applyProtection="0"/>
    <xf numFmtId="0" fontId="48" fillId="9" borderId="2" applyNumberFormat="0" applyAlignment="0" applyProtection="0"/>
    <xf numFmtId="0" fontId="49" fillId="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53" fillId="0" borderId="6" applyNumberFormat="0" applyFill="0" applyAlignment="0" applyProtection="0"/>
    <xf numFmtId="0" fontId="54" fillId="14" borderId="7" applyNumberFormat="0" applyAlignment="0" applyProtection="0"/>
    <xf numFmtId="0" fontId="55" fillId="0" borderId="0" applyNumberFormat="0" applyFill="0" applyBorder="0" applyAlignment="0" applyProtection="0"/>
    <xf numFmtId="0" fontId="56" fillId="1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39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8" fillId="17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7" borderId="0" applyNumberFormat="0" applyBorder="0" applyAlignment="0" applyProtection="0"/>
  </cellStyleXfs>
  <cellXfs count="380">
    <xf numFmtId="0" fontId="0" fillId="0" borderId="0" xfId="0" applyAlignment="1">
      <alignment/>
    </xf>
    <xf numFmtId="1" fontId="7" fillId="0" borderId="0" xfId="61" applyNumberFormat="1" applyFont="1" applyFill="1" applyProtection="1">
      <alignment/>
      <protection locked="0"/>
    </xf>
    <xf numFmtId="1" fontId="2" fillId="0" borderId="0" xfId="61" applyNumberFormat="1" applyFont="1" applyFill="1" applyAlignment="1" applyProtection="1">
      <alignment/>
      <protection locked="0"/>
    </xf>
    <xf numFmtId="1" fontId="10" fillId="0" borderId="0" xfId="61" applyNumberFormat="1" applyFont="1" applyFill="1" applyAlignment="1" applyProtection="1">
      <alignment horizontal="center"/>
      <protection locked="0"/>
    </xf>
    <xf numFmtId="1" fontId="1" fillId="0" borderId="0" xfId="61" applyNumberFormat="1" applyFont="1" applyFill="1" applyProtection="1">
      <alignment/>
      <protection locked="0"/>
    </xf>
    <xf numFmtId="1" fontId="1" fillId="0" borderId="0" xfId="61" applyNumberFormat="1" applyFont="1" applyFill="1" applyAlignment="1" applyProtection="1">
      <alignment/>
      <protection locked="0"/>
    </xf>
    <xf numFmtId="1" fontId="6" fillId="0" borderId="0" xfId="61" applyNumberFormat="1" applyFont="1" applyFill="1" applyAlignment="1" applyProtection="1">
      <alignment horizontal="right"/>
      <protection locked="0"/>
    </xf>
    <xf numFmtId="1" fontId="4" fillId="0" borderId="0" xfId="61" applyNumberFormat="1" applyFont="1" applyFill="1" applyProtection="1">
      <alignment/>
      <protection locked="0"/>
    </xf>
    <xf numFmtId="1" fontId="2" fillId="0" borderId="10" xfId="61" applyNumberFormat="1" applyFont="1" applyFill="1" applyBorder="1" applyAlignment="1" applyProtection="1">
      <alignment/>
      <protection locked="0"/>
    </xf>
    <xf numFmtId="1" fontId="10" fillId="0" borderId="0" xfId="61" applyNumberFormat="1" applyFont="1" applyFill="1" applyBorder="1" applyAlignment="1" applyProtection="1">
      <alignment horizontal="center"/>
      <protection locked="0"/>
    </xf>
    <xf numFmtId="1" fontId="1" fillId="0" borderId="0" xfId="61" applyNumberFormat="1" applyFont="1" applyFill="1" applyBorder="1" applyProtection="1">
      <alignment/>
      <protection locked="0"/>
    </xf>
    <xf numFmtId="1" fontId="11" fillId="0" borderId="11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1" applyNumberFormat="1" applyFont="1" applyFill="1" applyBorder="1" applyAlignment="1" applyProtection="1">
      <alignment horizontal="center" vertical="center" wrapText="1"/>
      <protection locked="0"/>
    </xf>
    <xf numFmtId="1" fontId="1" fillId="0" borderId="15" xfId="61" applyNumberFormat="1" applyFont="1" applyFill="1" applyBorder="1" applyAlignment="1" applyProtection="1">
      <alignment horizontal="center" vertical="center" wrapText="1"/>
      <protection locked="0"/>
    </xf>
    <xf numFmtId="1" fontId="1" fillId="0" borderId="16" xfId="61" applyNumberFormat="1" applyFont="1" applyFill="1" applyBorder="1" applyAlignment="1" applyProtection="1">
      <alignment horizontal="center" vertical="center" wrapText="1"/>
      <protection locked="0"/>
    </xf>
    <xf numFmtId="1" fontId="14" fillId="0" borderId="17" xfId="61" applyNumberFormat="1" applyFont="1" applyFill="1" applyBorder="1" applyAlignment="1" applyProtection="1">
      <alignment horizontal="center" vertical="center" wrapText="1"/>
      <protection/>
    </xf>
    <xf numFmtId="1" fontId="10" fillId="0" borderId="17" xfId="61" applyNumberFormat="1" applyFont="1" applyFill="1" applyBorder="1" applyAlignment="1" applyProtection="1">
      <alignment horizontal="center" vertical="center" wrapText="1"/>
      <protection/>
    </xf>
    <xf numFmtId="1" fontId="1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1" fillId="0" borderId="18" xfId="61" applyNumberFormat="1" applyFont="1" applyFill="1" applyBorder="1" applyAlignment="1" applyProtection="1">
      <alignment horizontal="center" vertical="center" wrapText="1"/>
      <protection locked="0"/>
    </xf>
    <xf numFmtId="1" fontId="10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10" fillId="0" borderId="16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7" xfId="61" applyNumberFormat="1" applyFont="1" applyFill="1" applyBorder="1" applyAlignment="1" applyProtection="1">
      <alignment horizontal="center" vertical="center" wrapText="1"/>
      <protection/>
    </xf>
    <xf numFmtId="1" fontId="14" fillId="0" borderId="0" xfId="61" applyNumberFormat="1" applyFont="1" applyFill="1" applyProtection="1">
      <alignment/>
      <protection locked="0"/>
    </xf>
    <xf numFmtId="1" fontId="1" fillId="0" borderId="17" xfId="61" applyNumberFormat="1" applyFont="1" applyFill="1" applyBorder="1" applyAlignment="1" applyProtection="1">
      <alignment horizontal="center"/>
      <protection/>
    </xf>
    <xf numFmtId="1" fontId="11" fillId="0" borderId="0" xfId="61" applyNumberFormat="1" applyFont="1" applyFill="1" applyAlignment="1" applyProtection="1">
      <alignment vertical="center"/>
      <protection locked="0"/>
    </xf>
    <xf numFmtId="1" fontId="1" fillId="0" borderId="0" xfId="61" applyNumberFormat="1" applyFont="1" applyFill="1" applyBorder="1" applyAlignment="1" applyProtection="1">
      <alignment vertical="center"/>
      <protection locked="0"/>
    </xf>
    <xf numFmtId="1" fontId="17" fillId="0" borderId="0" xfId="61" applyNumberFormat="1" applyFont="1" applyFill="1" applyBorder="1" applyProtection="1">
      <alignment/>
      <protection locked="0"/>
    </xf>
    <xf numFmtId="189" fontId="17" fillId="0" borderId="0" xfId="61" applyNumberFormat="1" applyFont="1" applyFill="1" applyBorder="1" applyProtection="1">
      <alignment/>
      <protection locked="0"/>
    </xf>
    <xf numFmtId="1" fontId="18" fillId="0" borderId="0" xfId="61" applyNumberFormat="1" applyFont="1" applyFill="1" applyBorder="1" applyProtection="1">
      <alignment/>
      <protection locked="0"/>
    </xf>
    <xf numFmtId="3" fontId="18" fillId="0" borderId="0" xfId="61" applyNumberFormat="1" applyFont="1" applyFill="1" applyBorder="1" applyProtection="1">
      <alignment/>
      <protection locked="0"/>
    </xf>
    <xf numFmtId="3" fontId="17" fillId="0" borderId="0" xfId="61" applyNumberFormat="1" applyFont="1" applyFill="1" applyBorder="1" applyProtection="1">
      <alignment/>
      <protection locked="0"/>
    </xf>
    <xf numFmtId="0" fontId="21" fillId="0" borderId="0" xfId="67" applyFont="1" applyFill="1">
      <alignment/>
      <protection/>
    </xf>
    <xf numFmtId="0" fontId="23" fillId="0" borderId="0" xfId="67" applyFont="1" applyFill="1" applyBorder="1" applyAlignment="1">
      <alignment horizontal="center"/>
      <protection/>
    </xf>
    <xf numFmtId="0" fontId="23" fillId="0" borderId="0" xfId="67" applyFont="1" applyFill="1">
      <alignment/>
      <protection/>
    </xf>
    <xf numFmtId="0" fontId="25" fillId="0" borderId="0" xfId="67" applyFont="1" applyFill="1" applyAlignment="1">
      <alignment vertical="center"/>
      <protection/>
    </xf>
    <xf numFmtId="1" fontId="26" fillId="0" borderId="0" xfId="67" applyNumberFormat="1" applyFont="1" applyFill="1">
      <alignment/>
      <protection/>
    </xf>
    <xf numFmtId="0" fontId="26" fillId="0" borderId="0" xfId="67" applyFont="1" applyFill="1">
      <alignment/>
      <protection/>
    </xf>
    <xf numFmtId="0" fontId="25" fillId="0" borderId="0" xfId="67" applyFont="1" applyFill="1" applyAlignment="1">
      <alignment vertical="center" wrapText="1"/>
      <protection/>
    </xf>
    <xf numFmtId="0" fontId="26" fillId="0" borderId="0" xfId="67" applyFont="1" applyFill="1" applyAlignment="1">
      <alignment vertical="center"/>
      <protection/>
    </xf>
    <xf numFmtId="0" fontId="26" fillId="0" borderId="0" xfId="67" applyFont="1" applyFill="1" applyAlignment="1">
      <alignment horizontal="center"/>
      <protection/>
    </xf>
    <xf numFmtId="0" fontId="26" fillId="0" borderId="0" xfId="67" applyFont="1" applyFill="1" applyAlignment="1">
      <alignment wrapText="1"/>
      <protection/>
    </xf>
    <xf numFmtId="3" fontId="24" fillId="0" borderId="17" xfId="67" applyNumberFormat="1" applyFont="1" applyFill="1" applyBorder="1" applyAlignment="1">
      <alignment horizontal="center" vertical="center"/>
      <protection/>
    </xf>
    <xf numFmtId="0" fontId="23" fillId="0" borderId="0" xfId="67" applyFont="1" applyFill="1" applyAlignment="1">
      <alignment vertical="center"/>
      <protection/>
    </xf>
    <xf numFmtId="3" fontId="30" fillId="0" borderId="0" xfId="67" applyNumberFormat="1" applyFont="1" applyFill="1" applyAlignment="1">
      <alignment horizontal="center" vertical="center"/>
      <protection/>
    </xf>
    <xf numFmtId="3" fontId="29" fillId="0" borderId="17" xfId="67" applyNumberFormat="1" applyFont="1" applyFill="1" applyBorder="1" applyAlignment="1">
      <alignment horizontal="center" vertical="center" wrapText="1"/>
      <protection/>
    </xf>
    <xf numFmtId="3" fontId="29" fillId="0" borderId="17" xfId="67" applyNumberFormat="1" applyFont="1" applyFill="1" applyBorder="1" applyAlignment="1">
      <alignment horizontal="center" vertical="center"/>
      <protection/>
    </xf>
    <xf numFmtId="3" fontId="26" fillId="0" borderId="0" xfId="67" applyNumberFormat="1" applyFont="1" applyFill="1">
      <alignment/>
      <protection/>
    </xf>
    <xf numFmtId="189" fontId="26" fillId="0" borderId="0" xfId="67" applyNumberFormat="1" applyFont="1" applyFill="1">
      <alignment/>
      <protection/>
    </xf>
    <xf numFmtId="0" fontId="34" fillId="0" borderId="0" xfId="57" applyFont="1">
      <alignment/>
      <protection/>
    </xf>
    <xf numFmtId="0" fontId="36" fillId="0" borderId="19" xfId="57" applyFont="1" applyBorder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26" fillId="0" borderId="20" xfId="57" applyFont="1" applyBorder="1" applyAlignment="1">
      <alignment horizontal="center" vertical="center" wrapText="1"/>
      <protection/>
    </xf>
    <xf numFmtId="0" fontId="23" fillId="0" borderId="0" xfId="57" applyFont="1" applyBorder="1" applyAlignment="1">
      <alignment horizontal="left" vertical="top" wrapText="1"/>
      <protection/>
    </xf>
    <xf numFmtId="0" fontId="34" fillId="0" borderId="0" xfId="57" applyFont="1" applyFill="1">
      <alignment/>
      <protection/>
    </xf>
    <xf numFmtId="189" fontId="11" fillId="0" borderId="0" xfId="56" applyNumberFormat="1" applyFont="1" applyAlignment="1">
      <alignment wrapText="1"/>
      <protection/>
    </xf>
    <xf numFmtId="0" fontId="23" fillId="0" borderId="0" xfId="57" applyFont="1">
      <alignment/>
      <protection/>
    </xf>
    <xf numFmtId="0" fontId="23" fillId="0" borderId="0" xfId="57" applyFont="1" applyBorder="1">
      <alignment/>
      <protection/>
    </xf>
    <xf numFmtId="0" fontId="34" fillId="0" borderId="0" xfId="57" applyFont="1">
      <alignment/>
      <protection/>
    </xf>
    <xf numFmtId="0" fontId="34" fillId="0" borderId="0" xfId="57" applyFont="1" applyBorder="1">
      <alignment/>
      <protection/>
    </xf>
    <xf numFmtId="189" fontId="3" fillId="0" borderId="0" xfId="56" applyNumberFormat="1" applyFont="1" applyAlignment="1">
      <alignment wrapText="1"/>
      <protection/>
    </xf>
    <xf numFmtId="0" fontId="11" fillId="0" borderId="0" xfId="56" applyFont="1">
      <alignment/>
      <protection/>
    </xf>
    <xf numFmtId="188" fontId="25" fillId="0" borderId="21" xfId="57" applyNumberFormat="1" applyFont="1" applyBorder="1" applyAlignment="1">
      <alignment horizontal="center" vertical="center"/>
      <protection/>
    </xf>
    <xf numFmtId="188" fontId="25" fillId="0" borderId="22" xfId="57" applyNumberFormat="1" applyFont="1" applyBorder="1" applyAlignment="1">
      <alignment horizontal="center" vertical="center"/>
      <protection/>
    </xf>
    <xf numFmtId="188" fontId="25" fillId="0" borderId="23" xfId="57" applyNumberFormat="1" applyFont="1" applyBorder="1" applyAlignment="1">
      <alignment horizontal="center" vertical="center"/>
      <protection/>
    </xf>
    <xf numFmtId="188" fontId="25" fillId="0" borderId="24" xfId="57" applyNumberFormat="1" applyFont="1" applyBorder="1" applyAlignment="1">
      <alignment horizontal="center" vertical="center"/>
      <protection/>
    </xf>
    <xf numFmtId="188" fontId="31" fillId="0" borderId="25" xfId="57" applyNumberFormat="1" applyFont="1" applyFill="1" applyBorder="1" applyAlignment="1">
      <alignment horizontal="center" vertical="center"/>
      <protection/>
    </xf>
    <xf numFmtId="188" fontId="31" fillId="0" borderId="26" xfId="57" applyNumberFormat="1" applyFont="1" applyBorder="1" applyAlignment="1">
      <alignment horizontal="center" vertical="center"/>
      <protection/>
    </xf>
    <xf numFmtId="188" fontId="31" fillId="0" borderId="27" xfId="57" applyNumberFormat="1" applyFont="1" applyBorder="1" applyAlignment="1">
      <alignment horizontal="center" vertical="center"/>
      <protection/>
    </xf>
    <xf numFmtId="188" fontId="31" fillId="0" borderId="28" xfId="57" applyNumberFormat="1" applyFont="1" applyBorder="1" applyAlignment="1">
      <alignment horizontal="center" vertical="center"/>
      <protection/>
    </xf>
    <xf numFmtId="188" fontId="25" fillId="0" borderId="29" xfId="57" applyNumberFormat="1" applyFont="1" applyFill="1" applyBorder="1" applyAlignment="1">
      <alignment horizontal="center" vertical="center"/>
      <protection/>
    </xf>
    <xf numFmtId="188" fontId="25" fillId="0" borderId="30" xfId="57" applyNumberFormat="1" applyFont="1" applyFill="1" applyBorder="1" applyAlignment="1">
      <alignment horizontal="center" vertical="center"/>
      <protection/>
    </xf>
    <xf numFmtId="188" fontId="25" fillId="0" borderId="31" xfId="57" applyNumberFormat="1" applyFont="1" applyFill="1" applyBorder="1" applyAlignment="1">
      <alignment horizontal="center" vertical="center"/>
      <protection/>
    </xf>
    <xf numFmtId="188" fontId="25" fillId="0" borderId="32" xfId="57" applyNumberFormat="1" applyFont="1" applyFill="1" applyBorder="1" applyAlignment="1">
      <alignment horizontal="center" vertical="center"/>
      <protection/>
    </xf>
    <xf numFmtId="188" fontId="31" fillId="0" borderId="33" xfId="57" applyNumberFormat="1" applyFont="1" applyFill="1" applyBorder="1" applyAlignment="1">
      <alignment horizontal="center" vertical="center"/>
      <protection/>
    </xf>
    <xf numFmtId="188" fontId="31" fillId="0" borderId="34" xfId="57" applyNumberFormat="1" applyFont="1" applyFill="1" applyBorder="1" applyAlignment="1">
      <alignment horizontal="center" vertical="center"/>
      <protection/>
    </xf>
    <xf numFmtId="188" fontId="31" fillId="0" borderId="35" xfId="57" applyNumberFormat="1" applyFont="1" applyFill="1" applyBorder="1" applyAlignment="1">
      <alignment horizontal="center" vertical="center"/>
      <protection/>
    </xf>
    <xf numFmtId="188" fontId="31" fillId="0" borderId="36" xfId="57" applyNumberFormat="1" applyFont="1" applyFill="1" applyBorder="1" applyAlignment="1">
      <alignment horizontal="center" vertical="center"/>
      <protection/>
    </xf>
    <xf numFmtId="188" fontId="25" fillId="0" borderId="37" xfId="57" applyNumberFormat="1" applyFont="1" applyFill="1" applyBorder="1" applyAlignment="1">
      <alignment horizontal="center" vertical="center"/>
      <protection/>
    </xf>
    <xf numFmtId="188" fontId="25" fillId="0" borderId="38" xfId="57" applyNumberFormat="1" applyFont="1" applyFill="1" applyBorder="1" applyAlignment="1">
      <alignment horizontal="center" vertical="center"/>
      <protection/>
    </xf>
    <xf numFmtId="188" fontId="25" fillId="0" borderId="39" xfId="57" applyNumberFormat="1" applyFont="1" applyFill="1" applyBorder="1" applyAlignment="1">
      <alignment horizontal="center" vertical="center"/>
      <protection/>
    </xf>
    <xf numFmtId="188" fontId="25" fillId="0" borderId="40" xfId="57" applyNumberFormat="1" applyFont="1" applyFill="1" applyBorder="1" applyAlignment="1">
      <alignment horizontal="center" vertical="center"/>
      <protection/>
    </xf>
    <xf numFmtId="188" fontId="31" fillId="0" borderId="26" xfId="57" applyNumberFormat="1" applyFont="1" applyFill="1" applyBorder="1" applyAlignment="1">
      <alignment horizontal="center" vertical="center"/>
      <protection/>
    </xf>
    <xf numFmtId="188" fontId="31" fillId="0" borderId="27" xfId="57" applyNumberFormat="1" applyFont="1" applyFill="1" applyBorder="1" applyAlignment="1">
      <alignment horizontal="center" vertical="center"/>
      <protection/>
    </xf>
    <xf numFmtId="188" fontId="31" fillId="0" borderId="28" xfId="57" applyNumberFormat="1" applyFont="1" applyFill="1" applyBorder="1" applyAlignment="1">
      <alignment horizontal="center" vertical="center"/>
      <protection/>
    </xf>
    <xf numFmtId="0" fontId="4" fillId="0" borderId="30" xfId="57" applyFont="1" applyFill="1" applyBorder="1" applyAlignment="1">
      <alignment horizontal="left" vertical="center" wrapText="1"/>
      <protection/>
    </xf>
    <xf numFmtId="0" fontId="38" fillId="0" borderId="34" xfId="57" applyFont="1" applyFill="1" applyBorder="1" applyAlignment="1">
      <alignment horizontal="left" vertical="center" wrapText="1"/>
      <protection/>
    </xf>
    <xf numFmtId="0" fontId="4" fillId="0" borderId="38" xfId="57" applyFont="1" applyFill="1" applyBorder="1" applyAlignment="1">
      <alignment horizontal="left" vertical="center" wrapText="1"/>
      <protection/>
    </xf>
    <xf numFmtId="0" fontId="38" fillId="0" borderId="26" xfId="57" applyFont="1" applyFill="1" applyBorder="1" applyAlignment="1">
      <alignment horizontal="left" vertical="center" wrapText="1"/>
      <protection/>
    </xf>
    <xf numFmtId="49" fontId="37" fillId="0" borderId="41" xfId="57" applyNumberFormat="1" applyFont="1" applyFill="1" applyBorder="1" applyAlignment="1">
      <alignment horizontal="center" vertical="center" wrapText="1"/>
      <protection/>
    </xf>
    <xf numFmtId="49" fontId="37" fillId="0" borderId="42" xfId="57" applyNumberFormat="1" applyFont="1" applyFill="1" applyBorder="1" applyAlignment="1">
      <alignment horizontal="center" vertical="center" wrapText="1"/>
      <protection/>
    </xf>
    <xf numFmtId="0" fontId="1" fillId="0" borderId="0" xfId="64" applyFont="1" applyAlignment="1">
      <alignment vertical="top"/>
      <protection/>
    </xf>
    <xf numFmtId="0" fontId="38" fillId="0" borderId="0" xfId="57" applyFont="1" applyAlignment="1">
      <alignment vertical="top"/>
      <protection/>
    </xf>
    <xf numFmtId="0" fontId="1" fillId="0" borderId="0" xfId="64" applyFont="1" applyFill="1" applyAlignment="1">
      <alignment vertical="top"/>
      <protection/>
    </xf>
    <xf numFmtId="0" fontId="32" fillId="0" borderId="0" xfId="64" applyFont="1" applyFill="1" applyAlignment="1">
      <alignment horizontal="center" vertical="top" wrapText="1"/>
      <protection/>
    </xf>
    <xf numFmtId="0" fontId="38" fillId="0" borderId="0" xfId="64" applyFont="1" applyFill="1" applyAlignment="1">
      <alignment horizontal="right" vertical="center"/>
      <protection/>
    </xf>
    <xf numFmtId="0" fontId="33" fillId="0" borderId="0" xfId="64" applyFont="1" applyFill="1" applyAlignment="1">
      <alignment horizontal="center" vertical="top" wrapText="1"/>
      <protection/>
    </xf>
    <xf numFmtId="0" fontId="33" fillId="0" borderId="17" xfId="64" applyFont="1" applyBorder="1" applyAlignment="1">
      <alignment horizontal="center" vertical="center" wrapText="1"/>
      <protection/>
    </xf>
    <xf numFmtId="0" fontId="4" fillId="0" borderId="17" xfId="64" applyFont="1" applyFill="1" applyBorder="1" applyAlignment="1">
      <alignment horizontal="center" vertical="center" wrapText="1"/>
      <protection/>
    </xf>
    <xf numFmtId="0" fontId="11" fillId="0" borderId="0" xfId="64" applyFont="1" applyAlignment="1">
      <alignment horizontal="center" vertical="center"/>
      <protection/>
    </xf>
    <xf numFmtId="0" fontId="11" fillId="0" borderId="17" xfId="64" applyFont="1" applyFill="1" applyBorder="1" applyAlignment="1">
      <alignment horizontal="center" vertical="center" wrapText="1"/>
      <protection/>
    </xf>
    <xf numFmtId="0" fontId="11" fillId="0" borderId="17" xfId="64" applyFont="1" applyBorder="1" applyAlignment="1">
      <alignment horizontal="center" vertical="center" wrapText="1"/>
      <protection/>
    </xf>
    <xf numFmtId="0" fontId="11" fillId="0" borderId="17" xfId="64" applyNumberFormat="1" applyFont="1" applyBorder="1" applyAlignment="1">
      <alignment horizontal="center" vertical="center" wrapText="1"/>
      <protection/>
    </xf>
    <xf numFmtId="0" fontId="1" fillId="0" borderId="0" xfId="64" applyFont="1" applyAlignment="1">
      <alignment vertical="center"/>
      <protection/>
    </xf>
    <xf numFmtId="3" fontId="4" fillId="0" borderId="17" xfId="57" applyNumberFormat="1" applyFont="1" applyBorder="1" applyAlignment="1">
      <alignment horizontal="center" vertical="center"/>
      <protection/>
    </xf>
    <xf numFmtId="188" fontId="4" fillId="0" borderId="17" xfId="57" applyNumberFormat="1" applyFont="1" applyBorder="1" applyAlignment="1">
      <alignment horizontal="center" vertical="center"/>
      <protection/>
    </xf>
    <xf numFmtId="3" fontId="1" fillId="0" borderId="0" xfId="64" applyNumberFormat="1" applyFont="1" applyAlignment="1">
      <alignment vertical="center"/>
      <protection/>
    </xf>
    <xf numFmtId="0" fontId="19" fillId="0" borderId="0" xfId="64" applyFont="1" applyAlignment="1">
      <alignment horizontal="center" vertical="center"/>
      <protection/>
    </xf>
    <xf numFmtId="0" fontId="19" fillId="0" borderId="17" xfId="61" applyNumberFormat="1" applyFont="1" applyFill="1" applyBorder="1" applyAlignment="1" applyProtection="1">
      <alignment horizontal="left" vertical="center"/>
      <protection locked="0"/>
    </xf>
    <xf numFmtId="3" fontId="19" fillId="0" borderId="17" xfId="57" applyNumberFormat="1" applyFont="1" applyBorder="1" applyAlignment="1">
      <alignment horizontal="center" vertical="center"/>
      <protection/>
    </xf>
    <xf numFmtId="188" fontId="19" fillId="0" borderId="17" xfId="57" applyNumberFormat="1" applyFont="1" applyBorder="1" applyAlignment="1">
      <alignment horizontal="center" vertical="center"/>
      <protection/>
    </xf>
    <xf numFmtId="189" fontId="19" fillId="0" borderId="0" xfId="64" applyNumberFormat="1" applyFont="1" applyAlignment="1">
      <alignment horizontal="center" vertical="center"/>
      <protection/>
    </xf>
    <xf numFmtId="188" fontId="1" fillId="0" borderId="0" xfId="64" applyNumberFormat="1" applyFont="1" applyAlignment="1">
      <alignment vertical="center"/>
      <protection/>
    </xf>
    <xf numFmtId="189" fontId="19" fillId="18" borderId="0" xfId="64" applyNumberFormat="1" applyFont="1" applyFill="1" applyAlignment="1">
      <alignment horizontal="center" vertical="center"/>
      <protection/>
    </xf>
    <xf numFmtId="3" fontId="19" fillId="0" borderId="17" xfId="57" applyNumberFormat="1" applyFont="1" applyFill="1" applyBorder="1" applyAlignment="1">
      <alignment horizontal="center" vertical="center"/>
      <protection/>
    </xf>
    <xf numFmtId="0" fontId="1" fillId="0" borderId="0" xfId="64" applyFont="1">
      <alignment/>
      <protection/>
    </xf>
    <xf numFmtId="0" fontId="28" fillId="0" borderId="0" xfId="67" applyFont="1" applyFill="1" applyAlignment="1">
      <alignment horizontal="center"/>
      <protection/>
    </xf>
    <xf numFmtId="0" fontId="24" fillId="0" borderId="17" xfId="67" applyFont="1" applyFill="1" applyBorder="1" applyAlignment="1">
      <alignment horizontal="center" vertical="center" wrapText="1"/>
      <protection/>
    </xf>
    <xf numFmtId="0" fontId="21" fillId="0" borderId="0" xfId="67" applyFont="1" applyFill="1" applyAlignment="1">
      <alignment vertical="center" wrapText="1"/>
      <protection/>
    </xf>
    <xf numFmtId="0" fontId="25" fillId="0" borderId="0" xfId="67" applyFont="1" applyFill="1" applyAlignment="1">
      <alignment horizontal="center" vertical="top" wrapText="1"/>
      <protection/>
    </xf>
    <xf numFmtId="0" fontId="20" fillId="0" borderId="17" xfId="67" applyFont="1" applyFill="1" applyBorder="1" applyAlignment="1">
      <alignment horizontal="center" vertical="center" wrapText="1"/>
      <protection/>
    </xf>
    <xf numFmtId="0" fontId="20" fillId="0" borderId="18" xfId="67" applyFont="1" applyFill="1" applyBorder="1" applyAlignment="1">
      <alignment horizontal="center" vertical="center" wrapText="1"/>
      <protection/>
    </xf>
    <xf numFmtId="188" fontId="24" fillId="0" borderId="18" xfId="67" applyNumberFormat="1" applyFont="1" applyFill="1" applyBorder="1" applyAlignment="1">
      <alignment horizontal="center" vertical="center"/>
      <protection/>
    </xf>
    <xf numFmtId="0" fontId="19" fillId="0" borderId="43" xfId="62" applyFont="1" applyBorder="1" applyAlignment="1">
      <alignment vertical="center" wrapText="1"/>
      <protection/>
    </xf>
    <xf numFmtId="188" fontId="29" fillId="0" borderId="18" xfId="67" applyNumberFormat="1" applyFont="1" applyFill="1" applyBorder="1" applyAlignment="1">
      <alignment horizontal="center" vertical="center"/>
      <protection/>
    </xf>
    <xf numFmtId="0" fontId="19" fillId="0" borderId="44" xfId="62" applyFont="1" applyBorder="1" applyAlignment="1">
      <alignment vertical="center" wrapText="1"/>
      <protection/>
    </xf>
    <xf numFmtId="3" fontId="29" fillId="0" borderId="45" xfId="67" applyNumberFormat="1" applyFont="1" applyFill="1" applyBorder="1" applyAlignment="1">
      <alignment horizontal="center" vertical="center" wrapText="1"/>
      <protection/>
    </xf>
    <xf numFmtId="3" fontId="29" fillId="0" borderId="45" xfId="67" applyNumberFormat="1" applyFont="1" applyFill="1" applyBorder="1" applyAlignment="1">
      <alignment horizontal="center" vertical="center"/>
      <protection/>
    </xf>
    <xf numFmtId="188" fontId="29" fillId="0" borderId="46" xfId="67" applyNumberFormat="1" applyFont="1" applyFill="1" applyBorder="1" applyAlignment="1">
      <alignment horizontal="center" vertical="center"/>
      <protection/>
    </xf>
    <xf numFmtId="14" fontId="24" fillId="0" borderId="18" xfId="48" applyNumberFormat="1" applyFont="1" applyBorder="1" applyAlignment="1">
      <alignment horizontal="center" vertical="center" wrapText="1"/>
      <protection/>
    </xf>
    <xf numFmtId="0" fontId="24" fillId="0" borderId="43" xfId="67" applyFont="1" applyFill="1" applyBorder="1" applyAlignment="1">
      <alignment horizontal="center" vertical="center" wrapText="1"/>
      <protection/>
    </xf>
    <xf numFmtId="3" fontId="24" fillId="4" borderId="17" xfId="67" applyNumberFormat="1" applyFont="1" applyFill="1" applyBorder="1" applyAlignment="1">
      <alignment horizontal="center" vertical="center"/>
      <protection/>
    </xf>
    <xf numFmtId="3" fontId="41" fillId="4" borderId="17" xfId="67" applyNumberFormat="1" applyFont="1" applyFill="1" applyBorder="1" applyAlignment="1">
      <alignment horizontal="center" vertical="center"/>
      <protection/>
    </xf>
    <xf numFmtId="3" fontId="41" fillId="4" borderId="16" xfId="67" applyNumberFormat="1" applyFont="1" applyFill="1" applyBorder="1" applyAlignment="1">
      <alignment horizontal="center" vertical="center"/>
      <protection/>
    </xf>
    <xf numFmtId="188" fontId="24" fillId="0" borderId="18" xfId="67" applyNumberFormat="1" applyFont="1" applyFill="1" applyBorder="1" applyAlignment="1">
      <alignment horizontal="center" vertical="center" wrapText="1"/>
      <protection/>
    </xf>
    <xf numFmtId="0" fontId="29" fillId="0" borderId="43" xfId="67" applyFont="1" applyFill="1" applyBorder="1" applyAlignment="1">
      <alignment horizontal="left" vertical="center" wrapText="1"/>
      <protection/>
    </xf>
    <xf numFmtId="3" fontId="40" fillId="0" borderId="17" xfId="48" applyNumberFormat="1" applyFont="1" applyBorder="1" applyAlignment="1">
      <alignment horizontal="center" vertical="center" wrapText="1"/>
      <protection/>
    </xf>
    <xf numFmtId="3" fontId="42" fillId="4" borderId="16" xfId="67" applyNumberFormat="1" applyFont="1" applyFill="1" applyBorder="1" applyAlignment="1">
      <alignment horizontal="center" vertical="center"/>
      <protection/>
    </xf>
    <xf numFmtId="188" fontId="29" fillId="0" borderId="18" xfId="67" applyNumberFormat="1" applyFont="1" applyFill="1" applyBorder="1" applyAlignment="1">
      <alignment horizontal="center" vertical="center" wrapText="1"/>
      <protection/>
    </xf>
    <xf numFmtId="0" fontId="29" fillId="0" borderId="44" xfId="67" applyFont="1" applyFill="1" applyBorder="1" applyAlignment="1">
      <alignment horizontal="left" vertical="center" wrapText="1"/>
      <protection/>
    </xf>
    <xf numFmtId="3" fontId="40" fillId="0" borderId="45" xfId="48" applyNumberFormat="1" applyFont="1" applyBorder="1" applyAlignment="1">
      <alignment horizontal="center" vertical="center" wrapText="1"/>
      <protection/>
    </xf>
    <xf numFmtId="3" fontId="42" fillId="4" borderId="47" xfId="67" applyNumberFormat="1" applyFont="1" applyFill="1" applyBorder="1" applyAlignment="1">
      <alignment horizontal="center" vertical="center"/>
      <protection/>
    </xf>
    <xf numFmtId="0" fontId="19" fillId="0" borderId="17" xfId="61" applyNumberFormat="1" applyFont="1" applyFill="1" applyBorder="1" applyAlignment="1" applyProtection="1">
      <alignment horizontal="left" vertical="center" wrapText="1"/>
      <protection locked="0"/>
    </xf>
    <xf numFmtId="0" fontId="4" fillId="0" borderId="17" xfId="64" applyFont="1" applyBorder="1" applyAlignment="1">
      <alignment horizontal="left" vertical="center"/>
      <protection/>
    </xf>
    <xf numFmtId="1" fontId="11" fillId="0" borderId="17" xfId="61" applyNumberFormat="1" applyFont="1" applyFill="1" applyBorder="1" applyAlignment="1" applyProtection="1">
      <alignment horizontal="left" vertical="center" wrapText="1"/>
      <protection locked="0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66" applyFont="1" applyFill="1" applyBorder="1" applyAlignment="1">
      <alignment horizontal="left" vertical="center"/>
      <protection/>
    </xf>
    <xf numFmtId="1" fontId="3" fillId="0" borderId="17" xfId="61" applyNumberFormat="1" applyFont="1" applyFill="1" applyBorder="1" applyAlignment="1" applyProtection="1">
      <alignment horizontal="left" vertical="center"/>
      <protection locked="0"/>
    </xf>
    <xf numFmtId="0" fontId="24" fillId="0" borderId="43" xfId="67" applyFont="1" applyFill="1" applyBorder="1" applyAlignment="1">
      <alignment horizontal="left" vertical="center" wrapText="1"/>
      <protection/>
    </xf>
    <xf numFmtId="0" fontId="24" fillId="0" borderId="0" xfId="67" applyFont="1" applyFill="1" applyBorder="1" applyAlignment="1">
      <alignment horizontal="left"/>
      <protection/>
    </xf>
    <xf numFmtId="1" fontId="11" fillId="0" borderId="17" xfId="61" applyNumberFormat="1" applyFont="1" applyFill="1" applyBorder="1" applyAlignment="1" applyProtection="1">
      <alignment horizontal="center" vertical="center" wrapText="1"/>
      <protection locked="0"/>
    </xf>
    <xf numFmtId="188" fontId="29" fillId="0" borderId="46" xfId="67" applyNumberFormat="1" applyFont="1" applyFill="1" applyBorder="1" applyAlignment="1">
      <alignment horizontal="center" vertical="center" wrapText="1"/>
      <protection/>
    </xf>
    <xf numFmtId="3" fontId="3" fillId="0" borderId="17" xfId="61" applyNumberFormat="1" applyFont="1" applyFill="1" applyBorder="1" applyAlignment="1" applyProtection="1">
      <alignment horizontal="center" vertical="center"/>
      <protection locked="0"/>
    </xf>
    <xf numFmtId="188" fontId="3" fillId="0" borderId="17" xfId="61" applyNumberFormat="1" applyFont="1" applyFill="1" applyBorder="1" applyAlignment="1" applyProtection="1">
      <alignment horizontal="center" vertical="center"/>
      <protection locked="0"/>
    </xf>
    <xf numFmtId="189" fontId="3" fillId="0" borderId="17" xfId="61" applyNumberFormat="1" applyFont="1" applyFill="1" applyBorder="1" applyAlignment="1" applyProtection="1">
      <alignment horizontal="center" vertical="center"/>
      <protection locked="0"/>
    </xf>
    <xf numFmtId="1" fontId="3" fillId="0" borderId="17" xfId="61" applyNumberFormat="1" applyFont="1" applyFill="1" applyBorder="1" applyAlignment="1" applyProtection="1">
      <alignment horizontal="center" vertical="center"/>
      <protection locked="0"/>
    </xf>
    <xf numFmtId="1" fontId="11" fillId="0" borderId="48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6" xfId="61" applyNumberFormat="1" applyFont="1" applyFill="1" applyBorder="1" applyAlignment="1" applyProtection="1">
      <alignment horizontal="center" vertical="center" wrapText="1"/>
      <protection locked="0"/>
    </xf>
    <xf numFmtId="3" fontId="11" fillId="0" borderId="17" xfId="61" applyNumberFormat="1" applyFont="1" applyFill="1" applyBorder="1" applyAlignment="1" applyProtection="1">
      <alignment horizontal="center" vertical="center"/>
      <protection locked="0"/>
    </xf>
    <xf numFmtId="3" fontId="11" fillId="0" borderId="17" xfId="54" applyNumberFormat="1" applyFont="1" applyFill="1" applyBorder="1" applyAlignment="1">
      <alignment horizontal="center" vertical="center"/>
      <protection/>
    </xf>
    <xf numFmtId="1" fontId="11" fillId="0" borderId="17" xfId="61" applyNumberFormat="1" applyFont="1" applyFill="1" applyBorder="1" applyAlignment="1" applyProtection="1">
      <alignment horizontal="center" vertical="center"/>
      <protection locked="0"/>
    </xf>
    <xf numFmtId="1" fontId="11" fillId="0" borderId="17" xfId="54" applyNumberFormat="1" applyFont="1" applyFill="1" applyBorder="1" applyAlignment="1">
      <alignment horizontal="center" vertical="center"/>
      <protection/>
    </xf>
    <xf numFmtId="1" fontId="7" fillId="19" borderId="0" xfId="61" applyNumberFormat="1" applyFont="1" applyFill="1" applyBorder="1" applyProtection="1">
      <alignment/>
      <protection locked="0"/>
    </xf>
    <xf numFmtId="0" fontId="4" fillId="0" borderId="21" xfId="57" applyFont="1" applyFill="1" applyBorder="1" applyAlignment="1">
      <alignment horizontal="left" vertical="center" wrapText="1"/>
      <protection/>
    </xf>
    <xf numFmtId="188" fontId="21" fillId="0" borderId="22" xfId="57" applyNumberFormat="1" applyFont="1" applyFill="1" applyBorder="1" applyAlignment="1">
      <alignment horizontal="center" vertical="center"/>
      <protection/>
    </xf>
    <xf numFmtId="188" fontId="21" fillId="0" borderId="29" xfId="57" applyNumberFormat="1" applyFont="1" applyFill="1" applyBorder="1" applyAlignment="1">
      <alignment horizontal="center" vertical="center"/>
      <protection/>
    </xf>
    <xf numFmtId="188" fontId="21" fillId="0" borderId="37" xfId="57" applyNumberFormat="1" applyFont="1" applyFill="1" applyBorder="1" applyAlignment="1">
      <alignment horizontal="center" vertical="center"/>
      <protection/>
    </xf>
    <xf numFmtId="1" fontId="12" fillId="0" borderId="17" xfId="61" applyNumberFormat="1" applyFont="1" applyFill="1" applyBorder="1" applyAlignment="1" applyProtection="1">
      <alignment horizontal="left" vertical="center" wrapText="1"/>
      <protection locked="0"/>
    </xf>
    <xf numFmtId="3" fontId="44" fillId="0" borderId="17" xfId="61" applyNumberFormat="1" applyFont="1" applyFill="1" applyBorder="1" applyAlignment="1" applyProtection="1">
      <alignment horizontal="center" vertical="center"/>
      <protection locked="0"/>
    </xf>
    <xf numFmtId="188" fontId="44" fillId="0" borderId="17" xfId="61" applyNumberFormat="1" applyFont="1" applyFill="1" applyBorder="1" applyAlignment="1" applyProtection="1">
      <alignment horizontal="center" vertical="center"/>
      <protection locked="0"/>
    </xf>
    <xf numFmtId="3" fontId="45" fillId="0" borderId="49" xfId="61" applyNumberFormat="1" applyFont="1" applyFill="1" applyBorder="1" applyAlignment="1" applyProtection="1">
      <alignment horizontal="center" vertical="center"/>
      <protection locked="0"/>
    </xf>
    <xf numFmtId="188" fontId="44" fillId="0" borderId="49" xfId="61" applyNumberFormat="1" applyFont="1" applyFill="1" applyBorder="1" applyAlignment="1" applyProtection="1">
      <alignment horizontal="center" vertical="center"/>
      <protection locked="0"/>
    </xf>
    <xf numFmtId="3" fontId="44" fillId="0" borderId="49" xfId="61" applyNumberFormat="1" applyFont="1" applyFill="1" applyBorder="1" applyAlignment="1" applyProtection="1">
      <alignment horizontal="center" vertical="center"/>
      <protection locked="0"/>
    </xf>
    <xf numFmtId="3" fontId="45" fillId="0" borderId="0" xfId="61" applyNumberFormat="1" applyFont="1" applyFill="1" applyBorder="1" applyAlignment="1" applyProtection="1">
      <alignment horizontal="center" vertical="center"/>
      <protection locked="0"/>
    </xf>
    <xf numFmtId="188" fontId="44" fillId="0" borderId="0" xfId="61" applyNumberFormat="1" applyFont="1" applyFill="1" applyBorder="1" applyAlignment="1" applyProtection="1">
      <alignment horizontal="center" vertical="center"/>
      <protection locked="0"/>
    </xf>
    <xf numFmtId="3" fontId="44" fillId="0" borderId="0" xfId="61" applyNumberFormat="1" applyFont="1" applyFill="1" applyBorder="1" applyAlignment="1" applyProtection="1">
      <alignment horizontal="center" vertical="center"/>
      <protection locked="0"/>
    </xf>
    <xf numFmtId="3" fontId="44" fillId="0" borderId="13" xfId="61" applyNumberFormat="1" applyFont="1" applyFill="1" applyBorder="1" applyAlignment="1" applyProtection="1">
      <alignment horizontal="center" vertical="center"/>
      <protection locked="0"/>
    </xf>
    <xf numFmtId="1" fontId="11" fillId="0" borderId="17" xfId="61" applyNumberFormat="1" applyFont="1" applyFill="1" applyBorder="1" applyAlignment="1" applyProtection="1">
      <alignment horizontal="center" vertical="center" wrapText="1"/>
      <protection/>
    </xf>
    <xf numFmtId="0" fontId="4" fillId="0" borderId="40" xfId="60" applyFont="1" applyFill="1" applyBorder="1" applyAlignment="1">
      <alignment vertical="center" wrapText="1"/>
      <protection/>
    </xf>
    <xf numFmtId="0" fontId="4" fillId="0" borderId="17" xfId="60" applyFont="1" applyBorder="1" applyAlignment="1">
      <alignment vertical="center" wrapText="1"/>
      <protection/>
    </xf>
    <xf numFmtId="0" fontId="4" fillId="0" borderId="16" xfId="60" applyFont="1" applyBorder="1" applyAlignment="1">
      <alignment vertical="center" wrapText="1"/>
      <protection/>
    </xf>
    <xf numFmtId="0" fontId="4" fillId="0" borderId="28" xfId="60" applyFont="1" applyBorder="1" applyAlignment="1">
      <alignment vertical="center" wrapText="1"/>
      <protection/>
    </xf>
    <xf numFmtId="0" fontId="4" fillId="0" borderId="17" xfId="60" applyFont="1" applyFill="1" applyBorder="1" applyAlignment="1">
      <alignment vertical="center" wrapText="1"/>
      <protection/>
    </xf>
    <xf numFmtId="0" fontId="4" fillId="0" borderId="28" xfId="60" applyFont="1" applyFill="1" applyBorder="1" applyAlignment="1">
      <alignment vertical="center" wrapText="1"/>
      <protection/>
    </xf>
    <xf numFmtId="0" fontId="4" fillId="0" borderId="32" xfId="60" applyFont="1" applyBorder="1" applyAlignment="1">
      <alignment vertical="center" wrapText="1"/>
      <protection/>
    </xf>
    <xf numFmtId="0" fontId="4" fillId="4" borderId="28" xfId="60" applyFont="1" applyFill="1" applyBorder="1" applyAlignment="1">
      <alignment vertical="center" wrapText="1"/>
      <protection/>
    </xf>
    <xf numFmtId="0" fontId="4" fillId="0" borderId="17" xfId="59" applyFont="1" applyFill="1" applyBorder="1" applyAlignment="1">
      <alignment vertical="center" wrapText="1"/>
      <protection/>
    </xf>
    <xf numFmtId="0" fontId="63" fillId="0" borderId="17" xfId="49" applyFont="1" applyFill="1" applyBorder="1" applyAlignment="1">
      <alignment vertical="center" wrapText="1"/>
      <protection/>
    </xf>
    <xf numFmtId="1" fontId="13" fillId="4" borderId="50" xfId="61" applyNumberFormat="1" applyFont="1" applyFill="1" applyBorder="1" applyAlignment="1" applyProtection="1">
      <alignment horizontal="center" vertical="center" wrapText="1"/>
      <protection/>
    </xf>
    <xf numFmtId="1" fontId="14" fillId="4" borderId="17" xfId="61" applyNumberFormat="1" applyFont="1" applyFill="1" applyBorder="1" applyAlignment="1" applyProtection="1">
      <alignment horizontal="center" vertical="center" wrapText="1"/>
      <protection/>
    </xf>
    <xf numFmtId="1" fontId="1" fillId="4" borderId="17" xfId="61" applyNumberFormat="1" applyFont="1" applyFill="1" applyBorder="1" applyAlignment="1" applyProtection="1">
      <alignment horizontal="center"/>
      <protection/>
    </xf>
    <xf numFmtId="3" fontId="3" fillId="4" borderId="17" xfId="61" applyNumberFormat="1" applyFont="1" applyFill="1" applyBorder="1" applyAlignment="1" applyProtection="1">
      <alignment horizontal="center" vertical="center"/>
      <protection locked="0"/>
    </xf>
    <xf numFmtId="188" fontId="3" fillId="4" borderId="17" xfId="61" applyNumberFormat="1" applyFont="1" applyFill="1" applyBorder="1" applyAlignment="1" applyProtection="1">
      <alignment horizontal="center" vertical="center"/>
      <protection locked="0"/>
    </xf>
    <xf numFmtId="3" fontId="11" fillId="4" borderId="17" xfId="61" applyNumberFormat="1" applyFont="1" applyFill="1" applyBorder="1" applyAlignment="1" applyProtection="1">
      <alignment horizontal="center" vertical="center"/>
      <protection locked="0"/>
    </xf>
    <xf numFmtId="189" fontId="3" fillId="4" borderId="17" xfId="61" applyNumberFormat="1" applyFont="1" applyFill="1" applyBorder="1" applyAlignment="1" applyProtection="1">
      <alignment horizontal="center" vertical="center"/>
      <protection locked="0"/>
    </xf>
    <xf numFmtId="1" fontId="11" fillId="4" borderId="17" xfId="61" applyNumberFormat="1" applyFont="1" applyFill="1" applyBorder="1" applyAlignment="1" applyProtection="1">
      <alignment horizontal="center" vertical="center"/>
      <protection locked="0"/>
    </xf>
    <xf numFmtId="1" fontId="3" fillId="4" borderId="17" xfId="61" applyNumberFormat="1" applyFont="1" applyFill="1" applyBorder="1" applyAlignment="1" applyProtection="1">
      <alignment horizontal="center" vertical="center"/>
      <protection locked="0"/>
    </xf>
    <xf numFmtId="3" fontId="3" fillId="4" borderId="17" xfId="61" applyNumberFormat="1" applyFont="1" applyFill="1" applyBorder="1" applyAlignment="1" applyProtection="1">
      <alignment horizontal="center" vertical="center" wrapText="1"/>
      <protection locked="0"/>
    </xf>
    <xf numFmtId="189" fontId="3" fillId="4" borderId="17" xfId="61" applyNumberFormat="1" applyFont="1" applyFill="1" applyBorder="1" applyAlignment="1" applyProtection="1">
      <alignment horizontal="center" vertical="center" wrapText="1"/>
      <protection locked="0"/>
    </xf>
    <xf numFmtId="3" fontId="11" fillId="4" borderId="17" xfId="61" applyNumberFormat="1" applyFont="1" applyFill="1" applyBorder="1" applyAlignment="1" applyProtection="1">
      <alignment horizontal="center" vertical="center" wrapText="1"/>
      <protection locked="0"/>
    </xf>
    <xf numFmtId="1" fontId="13" fillId="4" borderId="17" xfId="61" applyNumberFormat="1" applyFont="1" applyFill="1" applyBorder="1" applyAlignment="1" applyProtection="1">
      <alignment horizontal="center" vertical="center" wrapText="1"/>
      <protection/>
    </xf>
    <xf numFmtId="3" fontId="11" fillId="4" borderId="17" xfId="63" applyNumberFormat="1" applyFont="1" applyFill="1" applyBorder="1" applyAlignment="1">
      <alignment horizontal="center" vertical="center" wrapText="1"/>
      <protection/>
    </xf>
    <xf numFmtId="188" fontId="21" fillId="0" borderId="21" xfId="57" applyNumberFormat="1" applyFont="1" applyFill="1" applyBorder="1" applyAlignment="1">
      <alignment horizontal="center" vertical="center"/>
      <protection/>
    </xf>
    <xf numFmtId="188" fontId="21" fillId="0" borderId="30" xfId="57" applyNumberFormat="1" applyFont="1" applyFill="1" applyBorder="1" applyAlignment="1">
      <alignment horizontal="center" vertical="center"/>
      <protection/>
    </xf>
    <xf numFmtId="188" fontId="21" fillId="0" borderId="38" xfId="57" applyNumberFormat="1" applyFont="1" applyFill="1" applyBorder="1" applyAlignment="1">
      <alignment horizontal="center" vertical="center"/>
      <protection/>
    </xf>
    <xf numFmtId="3" fontId="44" fillId="0" borderId="17" xfId="61" applyNumberFormat="1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8" fillId="0" borderId="0" xfId="65" applyFont="1" applyFill="1" applyBorder="1" applyAlignment="1">
      <alignment vertical="top" wrapText="1"/>
      <protection/>
    </xf>
    <xf numFmtId="0" fontId="40" fillId="0" borderId="40" xfId="0" applyFont="1" applyBorder="1" applyAlignment="1">
      <alignment horizontal="left" vertical="center" indent="1"/>
    </xf>
    <xf numFmtId="0" fontId="40" fillId="0" borderId="51" xfId="0" applyFont="1" applyBorder="1" applyAlignment="1">
      <alignment horizontal="left" vertical="center" indent="1"/>
    </xf>
    <xf numFmtId="0" fontId="40" fillId="0" borderId="28" xfId="0" applyFont="1" applyBorder="1" applyAlignment="1">
      <alignment horizontal="left" vertical="center" indent="1"/>
    </xf>
    <xf numFmtId="0" fontId="40" fillId="0" borderId="52" xfId="0" applyFont="1" applyBorder="1" applyAlignment="1">
      <alignment horizontal="left" vertical="center" indent="1"/>
    </xf>
    <xf numFmtId="0" fontId="40" fillId="0" borderId="24" xfId="0" applyFont="1" applyBorder="1" applyAlignment="1">
      <alignment horizontal="left" vertical="center" indent="1"/>
    </xf>
    <xf numFmtId="3" fontId="3" fillId="0" borderId="17" xfId="61" applyNumberFormat="1" applyFont="1" applyFill="1" applyBorder="1" applyAlignment="1" applyProtection="1">
      <alignment horizontal="center" vertical="center"/>
      <protection locked="0"/>
    </xf>
    <xf numFmtId="3" fontId="11" fillId="0" borderId="17" xfId="61" applyNumberFormat="1" applyFont="1" applyFill="1" applyBorder="1" applyAlignment="1" applyProtection="1">
      <alignment horizontal="center" vertical="center"/>
      <protection locked="0"/>
    </xf>
    <xf numFmtId="3" fontId="12" fillId="0" borderId="17" xfId="61" applyNumberFormat="1" applyFont="1" applyFill="1" applyBorder="1" applyAlignment="1" applyProtection="1">
      <alignment horizontal="center" vertical="center"/>
      <protection locked="0"/>
    </xf>
    <xf numFmtId="0" fontId="1" fillId="0" borderId="0" xfId="60" applyFont="1">
      <alignment/>
      <protection/>
    </xf>
    <xf numFmtId="0" fontId="1" fillId="0" borderId="17" xfId="60" applyFont="1" applyFill="1" applyBorder="1" applyAlignment="1">
      <alignment horizontal="center" vertical="center"/>
      <protection/>
    </xf>
    <xf numFmtId="0" fontId="15" fillId="0" borderId="17" xfId="60" applyFont="1" applyFill="1" applyBorder="1" applyAlignment="1">
      <alignment horizontal="center" vertical="center" wrapText="1"/>
      <protection/>
    </xf>
    <xf numFmtId="189" fontId="4" fillId="0" borderId="40" xfId="60" applyNumberFormat="1" applyFont="1" applyFill="1" applyBorder="1" applyAlignment="1">
      <alignment horizontal="center" vertical="center"/>
      <protection/>
    </xf>
    <xf numFmtId="188" fontId="4" fillId="0" borderId="40" xfId="60" applyNumberFormat="1" applyFont="1" applyFill="1" applyBorder="1" applyAlignment="1">
      <alignment horizontal="center" vertical="center"/>
      <protection/>
    </xf>
    <xf numFmtId="0" fontId="19" fillId="0" borderId="28" xfId="60" applyFont="1" applyFill="1" applyBorder="1" applyAlignment="1">
      <alignment vertical="center" wrapText="1"/>
      <protection/>
    </xf>
    <xf numFmtId="189" fontId="19" fillId="0" borderId="28" xfId="60" applyNumberFormat="1" applyFont="1" applyFill="1" applyBorder="1" applyAlignment="1">
      <alignment horizontal="center" vertical="center"/>
      <protection/>
    </xf>
    <xf numFmtId="188" fontId="19" fillId="0" borderId="28" xfId="60" applyNumberFormat="1" applyFont="1" applyFill="1" applyBorder="1" applyAlignment="1">
      <alignment horizontal="center" vertical="center"/>
      <protection/>
    </xf>
    <xf numFmtId="189" fontId="4" fillId="0" borderId="17" xfId="60" applyNumberFormat="1" applyFont="1" applyFill="1" applyBorder="1" applyAlignment="1">
      <alignment horizontal="center" vertical="center"/>
      <protection/>
    </xf>
    <xf numFmtId="188" fontId="1" fillId="0" borderId="0" xfId="60" applyNumberFormat="1" applyFont="1" applyAlignment="1">
      <alignment horizontal="center" vertical="center"/>
      <protection/>
    </xf>
    <xf numFmtId="0" fontId="1" fillId="0" borderId="0" xfId="60" applyFont="1" applyAlignment="1">
      <alignment horizontal="center" vertical="center"/>
      <protection/>
    </xf>
    <xf numFmtId="0" fontId="1" fillId="0" borderId="0" xfId="60" applyFont="1" applyAlignment="1">
      <alignment horizontal="left" vertical="center"/>
      <protection/>
    </xf>
    <xf numFmtId="188" fontId="1" fillId="0" borderId="0" xfId="60" applyNumberFormat="1" applyFont="1">
      <alignment/>
      <protection/>
    </xf>
    <xf numFmtId="0" fontId="4" fillId="0" borderId="40" xfId="60" applyFont="1" applyBorder="1" applyAlignment="1">
      <alignment horizontal="left" vertical="center" wrapText="1" indent="1"/>
      <protection/>
    </xf>
    <xf numFmtId="0" fontId="4" fillId="0" borderId="32" xfId="60" applyFont="1" applyBorder="1" applyAlignment="1">
      <alignment horizontal="left" vertical="center" wrapText="1" indent="1"/>
      <protection/>
    </xf>
    <xf numFmtId="189" fontId="4" fillId="0" borderId="32" xfId="60" applyNumberFormat="1" applyFont="1" applyFill="1" applyBorder="1" applyAlignment="1">
      <alignment horizontal="center" vertical="center"/>
      <protection/>
    </xf>
    <xf numFmtId="188" fontId="4" fillId="0" borderId="53" xfId="60" applyNumberFormat="1" applyFont="1" applyFill="1" applyBorder="1" applyAlignment="1">
      <alignment horizontal="center" vertical="center"/>
      <protection/>
    </xf>
    <xf numFmtId="189" fontId="4" fillId="0" borderId="36" xfId="60" applyNumberFormat="1" applyFont="1" applyFill="1" applyBorder="1" applyAlignment="1">
      <alignment horizontal="center" vertical="center"/>
      <protection/>
    </xf>
    <xf numFmtId="189" fontId="4" fillId="0" borderId="36" xfId="60" applyNumberFormat="1" applyFont="1" applyFill="1" applyBorder="1" applyAlignment="1">
      <alignment horizontal="center" vertical="center" wrapText="1"/>
      <protection/>
    </xf>
    <xf numFmtId="189" fontId="4" fillId="0" borderId="28" xfId="60" applyNumberFormat="1" applyFont="1" applyFill="1" applyBorder="1" applyAlignment="1">
      <alignment horizontal="center" vertical="center"/>
      <protection/>
    </xf>
    <xf numFmtId="188" fontId="4" fillId="0" borderId="28" xfId="60" applyNumberFormat="1" applyFont="1" applyFill="1" applyBorder="1" applyAlignment="1">
      <alignment horizontal="center" vertical="center"/>
      <protection/>
    </xf>
    <xf numFmtId="1" fontId="4" fillId="0" borderId="17" xfId="60" applyNumberFormat="1" applyFont="1" applyFill="1" applyBorder="1" applyAlignment="1">
      <alignment horizontal="center" vertical="center"/>
      <protection/>
    </xf>
    <xf numFmtId="0" fontId="1" fillId="0" borderId="0" xfId="60" applyFont="1" applyFill="1">
      <alignment/>
      <protection/>
    </xf>
    <xf numFmtId="188" fontId="4" fillId="0" borderId="36" xfId="60" applyNumberFormat="1" applyFont="1" applyFill="1" applyBorder="1" applyAlignment="1">
      <alignment horizontal="center" vertical="center"/>
      <protection/>
    </xf>
    <xf numFmtId="189" fontId="4" fillId="0" borderId="14" xfId="60" applyNumberFormat="1" applyFont="1" applyFill="1" applyBorder="1" applyAlignment="1">
      <alignment horizontal="center" vertical="center"/>
      <protection/>
    </xf>
    <xf numFmtId="189" fontId="4" fillId="4" borderId="14" xfId="60" applyNumberFormat="1" applyFont="1" applyFill="1" applyBorder="1" applyAlignment="1">
      <alignment horizontal="center" vertical="center"/>
      <protection/>
    </xf>
    <xf numFmtId="189" fontId="4" fillId="4" borderId="28" xfId="60" applyNumberFormat="1" applyFont="1" applyFill="1" applyBorder="1" applyAlignment="1">
      <alignment horizontal="center" vertical="center"/>
      <protection/>
    </xf>
    <xf numFmtId="3" fontId="1" fillId="0" borderId="0" xfId="60" applyNumberFormat="1" applyFont="1">
      <alignment/>
      <protection/>
    </xf>
    <xf numFmtId="0" fontId="19" fillId="0" borderId="54" xfId="60" applyFont="1" applyFill="1" applyBorder="1" applyAlignment="1">
      <alignment vertical="center" wrapText="1"/>
      <protection/>
    </xf>
    <xf numFmtId="0" fontId="1" fillId="0" borderId="17" xfId="60" applyFont="1" applyFill="1" applyBorder="1" applyAlignment="1">
      <alignment horizontal="center" vertical="center" wrapText="1"/>
      <protection/>
    </xf>
    <xf numFmtId="188" fontId="4" fillId="0" borderId="17" xfId="60" applyNumberFormat="1" applyFont="1" applyFill="1" applyBorder="1" applyAlignment="1">
      <alignment horizontal="center" vertical="center"/>
      <protection/>
    </xf>
    <xf numFmtId="189" fontId="4" fillId="0" borderId="17" xfId="59" applyNumberFormat="1" applyFont="1" applyFill="1" applyBorder="1" applyAlignment="1">
      <alignment horizontal="center" vertical="center"/>
      <protection/>
    </xf>
    <xf numFmtId="0" fontId="1" fillId="0" borderId="0" xfId="60" applyFont="1" applyBorder="1">
      <alignment/>
      <protection/>
    </xf>
    <xf numFmtId="189" fontId="4" fillId="0" borderId="17" xfId="58" applyNumberFormat="1" applyFont="1" applyFill="1" applyBorder="1" applyAlignment="1">
      <alignment horizontal="center" vertical="center"/>
      <protection/>
    </xf>
    <xf numFmtId="1" fontId="4" fillId="0" borderId="17" xfId="60" applyNumberFormat="1" applyFont="1" applyFill="1" applyBorder="1" applyAlignment="1">
      <alignment horizontal="center" vertical="center" wrapText="1"/>
      <protection/>
    </xf>
    <xf numFmtId="1" fontId="4" fillId="0" borderId="40" xfId="60" applyNumberFormat="1" applyFont="1" applyFill="1" applyBorder="1" applyAlignment="1">
      <alignment horizontal="center" vertical="center" wrapText="1"/>
      <protection/>
    </xf>
    <xf numFmtId="1" fontId="19" fillId="0" borderId="28" xfId="60" applyNumberFormat="1" applyFont="1" applyFill="1" applyBorder="1" applyAlignment="1">
      <alignment horizontal="center" vertical="center" wrapText="1"/>
      <protection/>
    </xf>
    <xf numFmtId="1" fontId="4" fillId="0" borderId="50" xfId="60" applyNumberFormat="1" applyFont="1" applyFill="1" applyBorder="1" applyAlignment="1">
      <alignment horizontal="center" vertical="center" wrapText="1"/>
      <protection/>
    </xf>
    <xf numFmtId="1" fontId="4" fillId="0" borderId="32" xfId="60" applyNumberFormat="1" applyFont="1" applyFill="1" applyBorder="1" applyAlignment="1">
      <alignment horizontal="center" vertical="center" wrapText="1"/>
      <protection/>
    </xf>
    <xf numFmtId="1" fontId="4" fillId="0" borderId="36" xfId="60" applyNumberFormat="1" applyFont="1" applyFill="1" applyBorder="1" applyAlignment="1">
      <alignment horizontal="center" vertical="center" wrapText="1"/>
      <protection/>
    </xf>
    <xf numFmtId="1" fontId="4" fillId="0" borderId="28" xfId="60" applyNumberFormat="1" applyFont="1" applyFill="1" applyBorder="1" applyAlignment="1">
      <alignment horizontal="center" vertical="center" wrapText="1"/>
      <protection/>
    </xf>
    <xf numFmtId="189" fontId="4" fillId="0" borderId="50" xfId="60" applyNumberFormat="1" applyFont="1" applyFill="1" applyBorder="1" applyAlignment="1">
      <alignment horizontal="center" vertical="center" wrapText="1"/>
      <protection/>
    </xf>
    <xf numFmtId="1" fontId="4" fillId="0" borderId="17" xfId="59" applyNumberFormat="1" applyFont="1" applyFill="1" applyBorder="1" applyAlignment="1">
      <alignment horizontal="center" vertical="center" wrapText="1"/>
      <protection/>
    </xf>
    <xf numFmtId="0" fontId="22" fillId="0" borderId="0" xfId="67" applyFont="1" applyFill="1" applyAlignment="1">
      <alignment horizontal="center" wrapText="1"/>
      <protection/>
    </xf>
    <xf numFmtId="0" fontId="23" fillId="0" borderId="55" xfId="67" applyFont="1" applyFill="1" applyBorder="1" applyAlignment="1">
      <alignment horizontal="center"/>
      <protection/>
    </xf>
    <xf numFmtId="0" fontId="23" fillId="0" borderId="43" xfId="67" applyFont="1" applyFill="1" applyBorder="1" applyAlignment="1">
      <alignment horizontal="center"/>
      <protection/>
    </xf>
    <xf numFmtId="14" fontId="24" fillId="0" borderId="56" xfId="48" applyNumberFormat="1" applyFont="1" applyBorder="1" applyAlignment="1">
      <alignment horizontal="center" vertical="center" wrapText="1"/>
      <protection/>
    </xf>
    <xf numFmtId="14" fontId="24" fillId="0" borderId="57" xfId="48" applyNumberFormat="1" applyFont="1" applyBorder="1" applyAlignment="1">
      <alignment horizontal="center" vertical="center" wrapText="1"/>
      <protection/>
    </xf>
    <xf numFmtId="0" fontId="27" fillId="0" borderId="0" xfId="67" applyFont="1" applyFill="1" applyAlignment="1">
      <alignment horizontal="center" wrapText="1"/>
      <protection/>
    </xf>
    <xf numFmtId="0" fontId="23" fillId="0" borderId="58" xfId="67" applyFont="1" applyFill="1" applyBorder="1" applyAlignment="1">
      <alignment horizontal="center"/>
      <protection/>
    </xf>
    <xf numFmtId="0" fontId="23" fillId="0" borderId="59" xfId="67" applyFont="1" applyFill="1" applyBorder="1" applyAlignment="1">
      <alignment horizontal="center"/>
      <protection/>
    </xf>
    <xf numFmtId="2" fontId="24" fillId="0" borderId="56" xfId="67" applyNumberFormat="1" applyFont="1" applyFill="1" applyBorder="1" applyAlignment="1">
      <alignment horizontal="center" vertical="center" wrapText="1"/>
      <protection/>
    </xf>
    <xf numFmtId="2" fontId="24" fillId="0" borderId="17" xfId="67" applyNumberFormat="1" applyFont="1" applyFill="1" applyBorder="1" applyAlignment="1">
      <alignment horizontal="center" vertical="center" wrapText="1"/>
      <protection/>
    </xf>
    <xf numFmtId="0" fontId="24" fillId="0" borderId="56" xfId="67" applyFont="1" applyFill="1" applyBorder="1" applyAlignment="1">
      <alignment horizontal="center" vertical="center" wrapText="1"/>
      <protection/>
    </xf>
    <xf numFmtId="0" fontId="24" fillId="0" borderId="17" xfId="67" applyFont="1" applyFill="1" applyBorder="1" applyAlignment="1">
      <alignment horizontal="center" vertical="center" wrapText="1"/>
      <protection/>
    </xf>
    <xf numFmtId="1" fontId="4" fillId="0" borderId="17" xfId="58" applyNumberFormat="1" applyFont="1" applyFill="1" applyBorder="1" applyAlignment="1">
      <alignment horizontal="center" vertical="center" wrapText="1"/>
      <protection/>
    </xf>
    <xf numFmtId="0" fontId="69" fillId="0" borderId="50" xfId="57" applyFont="1" applyFill="1" applyBorder="1" applyAlignment="1">
      <alignment horizontal="left" vertical="center" wrapText="1" indent="1"/>
      <protection/>
    </xf>
    <xf numFmtId="0" fontId="69" fillId="0" borderId="53" xfId="57" applyFont="1" applyFill="1" applyBorder="1" applyAlignment="1">
      <alignment horizontal="left" vertical="center" wrapText="1" indent="1"/>
      <protection/>
    </xf>
    <xf numFmtId="0" fontId="69" fillId="0" borderId="28" xfId="57" applyFont="1" applyFill="1" applyBorder="1" applyAlignment="1">
      <alignment horizontal="left" vertical="center" wrapText="1" indent="1"/>
      <protection/>
    </xf>
    <xf numFmtId="0" fontId="64" fillId="0" borderId="0" xfId="0" applyFont="1" applyAlignment="1">
      <alignment horizontal="center" vertical="center" wrapText="1"/>
    </xf>
    <xf numFmtId="0" fontId="66" fillId="0" borderId="0" xfId="65" applyFont="1" applyFill="1" applyBorder="1" applyAlignment="1">
      <alignment horizontal="center" vertical="top" wrapText="1"/>
      <protection/>
    </xf>
    <xf numFmtId="0" fontId="68" fillId="0" borderId="50" xfId="57" applyFont="1" applyFill="1" applyBorder="1" applyAlignment="1">
      <alignment horizontal="left" vertical="center" wrapText="1" indent="1"/>
      <protection/>
    </xf>
    <xf numFmtId="0" fontId="68" fillId="0" borderId="53" xfId="57" applyFont="1" applyFill="1" applyBorder="1" applyAlignment="1">
      <alignment horizontal="left" vertical="center" wrapText="1" indent="1"/>
      <protection/>
    </xf>
    <xf numFmtId="0" fontId="68" fillId="0" borderId="28" xfId="57" applyFont="1" applyFill="1" applyBorder="1" applyAlignment="1">
      <alignment horizontal="left" vertical="center" wrapText="1" indent="1"/>
      <protection/>
    </xf>
    <xf numFmtId="0" fontId="69" fillId="0" borderId="52" xfId="57" applyFont="1" applyFill="1" applyBorder="1" applyAlignment="1">
      <alignment horizontal="left" vertical="center" wrapText="1" indent="1"/>
      <protection/>
    </xf>
    <xf numFmtId="0" fontId="20" fillId="0" borderId="0" xfId="57" applyFont="1" applyAlignment="1">
      <alignment horizontal="center" vertical="center" wrapText="1"/>
      <protection/>
    </xf>
    <xf numFmtId="0" fontId="35" fillId="0" borderId="60" xfId="65" applyFont="1" applyFill="1" applyBorder="1" applyAlignment="1">
      <alignment horizontal="left" wrapText="1"/>
      <protection/>
    </xf>
    <xf numFmtId="0" fontId="21" fillId="0" borderId="61" xfId="57" applyFont="1" applyFill="1" applyBorder="1" applyAlignment="1">
      <alignment horizontal="center" vertical="center" wrapText="1"/>
      <protection/>
    </xf>
    <xf numFmtId="0" fontId="21" fillId="0" borderId="62" xfId="57" applyFont="1" applyFill="1" applyBorder="1" applyAlignment="1">
      <alignment horizontal="center" vertical="center" wrapText="1"/>
      <protection/>
    </xf>
    <xf numFmtId="0" fontId="21" fillId="0" borderId="63" xfId="57" applyFont="1" applyBorder="1" applyAlignment="1">
      <alignment horizontal="center" vertical="center"/>
      <protection/>
    </xf>
    <xf numFmtId="0" fontId="21" fillId="0" borderId="64" xfId="57" applyFont="1" applyBorder="1" applyAlignment="1">
      <alignment horizontal="center" vertical="center"/>
      <protection/>
    </xf>
    <xf numFmtId="0" fontId="21" fillId="0" borderId="65" xfId="57" applyFont="1" applyBorder="1" applyAlignment="1">
      <alignment horizontal="center" vertical="center"/>
      <protection/>
    </xf>
    <xf numFmtId="0" fontId="32" fillId="0" borderId="0" xfId="64" applyFont="1" applyFill="1" applyAlignment="1">
      <alignment horizontal="center" vertical="top" wrapText="1"/>
      <protection/>
    </xf>
    <xf numFmtId="0" fontId="32" fillId="0" borderId="17" xfId="64" applyFont="1" applyFill="1" applyBorder="1" applyAlignment="1">
      <alignment horizontal="center" vertical="top" wrapText="1"/>
      <protection/>
    </xf>
    <xf numFmtId="0" fontId="33" fillId="0" borderId="50" xfId="64" applyFont="1" applyBorder="1" applyAlignment="1">
      <alignment horizontal="center" vertical="center" wrapText="1"/>
      <protection/>
    </xf>
    <xf numFmtId="0" fontId="33" fillId="0" borderId="28" xfId="64" applyFont="1" applyBorder="1" applyAlignment="1">
      <alignment horizontal="center" vertical="center" wrapText="1"/>
      <protection/>
    </xf>
    <xf numFmtId="0" fontId="33" fillId="0" borderId="17" xfId="64" applyFont="1" applyBorder="1" applyAlignment="1">
      <alignment horizontal="center" vertical="center" wrapText="1"/>
      <protection/>
    </xf>
    <xf numFmtId="0" fontId="32" fillId="0" borderId="10" xfId="64" applyFont="1" applyFill="1" applyBorder="1" applyAlignment="1">
      <alignment horizontal="center" vertical="top" wrapText="1"/>
      <protection/>
    </xf>
    <xf numFmtId="0" fontId="20" fillId="0" borderId="0" xfId="67" applyFont="1" applyFill="1" applyAlignment="1">
      <alignment horizontal="center" wrapText="1"/>
      <protection/>
    </xf>
    <xf numFmtId="0" fontId="22" fillId="0" borderId="0" xfId="67" applyFont="1" applyFill="1" applyAlignment="1">
      <alignment horizontal="center"/>
      <protection/>
    </xf>
    <xf numFmtId="0" fontId="20" fillId="0" borderId="56" xfId="67" applyFont="1" applyFill="1" applyBorder="1" applyAlignment="1">
      <alignment horizontal="center" vertical="center" wrapText="1"/>
      <protection/>
    </xf>
    <xf numFmtId="0" fontId="20" fillId="0" borderId="17" xfId="67" applyFont="1" applyFill="1" applyBorder="1" applyAlignment="1">
      <alignment horizontal="center" vertical="center" wrapText="1"/>
      <protection/>
    </xf>
    <xf numFmtId="0" fontId="20" fillId="0" borderId="57" xfId="67" applyFont="1" applyFill="1" applyBorder="1" applyAlignment="1">
      <alignment horizontal="center" vertical="center" wrapText="1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8" fillId="0" borderId="66" xfId="60" applyFont="1" applyFill="1" applyBorder="1" applyAlignment="1">
      <alignment horizontal="left" vertical="center" wrapText="1"/>
      <protection/>
    </xf>
    <xf numFmtId="0" fontId="4" fillId="0" borderId="16" xfId="60" applyFont="1" applyFill="1" applyBorder="1" applyAlignment="1">
      <alignment horizontal="center" vertical="center"/>
      <protection/>
    </xf>
    <xf numFmtId="0" fontId="4" fillId="0" borderId="48" xfId="60" applyFont="1" applyFill="1" applyBorder="1" applyAlignment="1">
      <alignment horizontal="center" vertical="center"/>
      <protection/>
    </xf>
    <xf numFmtId="0" fontId="72" fillId="0" borderId="67" xfId="60" applyFont="1" applyFill="1" applyBorder="1" applyAlignment="1">
      <alignment horizontal="center" vertical="center" wrapText="1"/>
      <protection/>
    </xf>
    <xf numFmtId="0" fontId="72" fillId="0" borderId="66" xfId="60" applyFont="1" applyFill="1" applyBorder="1" applyAlignment="1">
      <alignment horizontal="center" vertical="center" wrapText="1"/>
      <protection/>
    </xf>
    <xf numFmtId="0" fontId="72" fillId="0" borderId="68" xfId="60" applyFont="1" applyFill="1" applyBorder="1" applyAlignment="1">
      <alignment horizontal="center" vertical="center" wrapText="1"/>
      <protection/>
    </xf>
    <xf numFmtId="0" fontId="72" fillId="0" borderId="14" xfId="60" applyFont="1" applyFill="1" applyBorder="1" applyAlignment="1">
      <alignment horizontal="center" vertical="center" wrapText="1"/>
      <protection/>
    </xf>
    <xf numFmtId="0" fontId="72" fillId="0" borderId="10" xfId="60" applyFont="1" applyFill="1" applyBorder="1" applyAlignment="1">
      <alignment horizontal="center" vertical="center" wrapText="1"/>
      <protection/>
    </xf>
    <xf numFmtId="0" fontId="72" fillId="0" borderId="69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1" fillId="0" borderId="16" xfId="60" applyFont="1" applyFill="1" applyBorder="1" applyAlignment="1">
      <alignment horizontal="center" vertical="center"/>
      <protection/>
    </xf>
    <xf numFmtId="0" fontId="1" fillId="0" borderId="48" xfId="60" applyFont="1" applyFill="1" applyBorder="1" applyAlignment="1">
      <alignment horizontal="center" vertical="center"/>
      <protection/>
    </xf>
    <xf numFmtId="0" fontId="70" fillId="0" borderId="0" xfId="60" applyFont="1" applyAlignment="1">
      <alignment horizontal="center"/>
      <protection/>
    </xf>
    <xf numFmtId="0" fontId="70" fillId="0" borderId="0" xfId="60" applyFont="1" applyFill="1" applyBorder="1" applyAlignment="1">
      <alignment horizontal="center" vertical="top" wrapText="1"/>
      <protection/>
    </xf>
    <xf numFmtId="0" fontId="71" fillId="0" borderId="0" xfId="60" applyFont="1" applyAlignment="1">
      <alignment horizontal="center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0" fontId="1" fillId="0" borderId="17" xfId="60" applyFont="1" applyFill="1" applyBorder="1" applyAlignment="1">
      <alignment horizontal="center" vertical="center"/>
      <protection/>
    </xf>
    <xf numFmtId="1" fontId="11" fillId="0" borderId="17" xfId="61" applyNumberFormat="1" applyFont="1" applyFill="1" applyBorder="1" applyAlignment="1" applyProtection="1">
      <alignment horizontal="center" vertical="center" wrapText="1"/>
      <protection/>
    </xf>
    <xf numFmtId="1" fontId="13" fillId="0" borderId="50" xfId="61" applyNumberFormat="1" applyFont="1" applyFill="1" applyBorder="1" applyAlignment="1" applyProtection="1">
      <alignment horizontal="center" vertical="center" wrapText="1"/>
      <protection/>
    </xf>
    <xf numFmtId="1" fontId="13" fillId="0" borderId="28" xfId="61" applyNumberFormat="1" applyFont="1" applyFill="1" applyBorder="1" applyAlignment="1" applyProtection="1">
      <alignment horizontal="center" vertical="center" wrapText="1"/>
      <protection/>
    </xf>
    <xf numFmtId="1" fontId="14" fillId="0" borderId="67" xfId="61" applyNumberFormat="1" applyFont="1" applyFill="1" applyBorder="1" applyAlignment="1" applyProtection="1">
      <alignment horizontal="center" vertical="center" wrapText="1"/>
      <protection/>
    </xf>
    <xf numFmtId="1" fontId="14" fillId="0" borderId="68" xfId="61" applyNumberFormat="1" applyFont="1" applyFill="1" applyBorder="1" applyAlignment="1" applyProtection="1">
      <alignment horizontal="center" vertical="center" wrapText="1"/>
      <protection/>
    </xf>
    <xf numFmtId="1" fontId="14" fillId="0" borderId="17" xfId="61" applyNumberFormat="1" applyFont="1" applyFill="1" applyBorder="1" applyAlignment="1" applyProtection="1">
      <alignment horizontal="center" vertical="center" wrapText="1"/>
      <protection/>
    </xf>
    <xf numFmtId="1" fontId="1" fillId="0" borderId="50" xfId="61" applyNumberFormat="1" applyFont="1" applyFill="1" applyBorder="1" applyAlignment="1" applyProtection="1">
      <alignment horizontal="center"/>
      <protection/>
    </xf>
    <xf numFmtId="1" fontId="1" fillId="0" borderId="53" xfId="61" applyNumberFormat="1" applyFont="1" applyFill="1" applyBorder="1" applyAlignment="1" applyProtection="1">
      <alignment horizontal="center"/>
      <protection/>
    </xf>
    <xf numFmtId="1" fontId="1" fillId="0" borderId="28" xfId="61" applyNumberFormat="1" applyFont="1" applyFill="1" applyBorder="1" applyAlignment="1" applyProtection="1">
      <alignment horizontal="center"/>
      <protection/>
    </xf>
    <xf numFmtId="1" fontId="11" fillId="0" borderId="50" xfId="61" applyNumberFormat="1" applyFont="1" applyFill="1" applyBorder="1" applyAlignment="1" applyProtection="1">
      <alignment horizontal="center" vertical="center" wrapText="1"/>
      <protection/>
    </xf>
    <xf numFmtId="1" fontId="11" fillId="4" borderId="67" xfId="61" applyNumberFormat="1" applyFont="1" applyFill="1" applyBorder="1" applyAlignment="1" applyProtection="1">
      <alignment horizontal="center" vertical="center" wrapText="1"/>
      <protection/>
    </xf>
    <xf numFmtId="1" fontId="11" fillId="4" borderId="49" xfId="61" applyNumberFormat="1" applyFont="1" applyFill="1" applyBorder="1" applyAlignment="1" applyProtection="1">
      <alignment horizontal="center" vertical="center" wrapText="1"/>
      <protection/>
    </xf>
    <xf numFmtId="1" fontId="11" fillId="4" borderId="68" xfId="61" applyNumberFormat="1" applyFont="1" applyFill="1" applyBorder="1" applyAlignment="1" applyProtection="1">
      <alignment horizontal="center" vertical="center" wrapText="1"/>
      <protection/>
    </xf>
    <xf numFmtId="1" fontId="11" fillId="4" borderId="13" xfId="61" applyNumberFormat="1" applyFont="1" applyFill="1" applyBorder="1" applyAlignment="1" applyProtection="1">
      <alignment horizontal="center" vertical="center" wrapText="1"/>
      <protection/>
    </xf>
    <xf numFmtId="1" fontId="11" fillId="4" borderId="0" xfId="61" applyNumberFormat="1" applyFont="1" applyFill="1" applyBorder="1" applyAlignment="1" applyProtection="1">
      <alignment horizontal="center" vertical="center" wrapText="1"/>
      <protection/>
    </xf>
    <xf numFmtId="1" fontId="11" fillId="4" borderId="70" xfId="61" applyNumberFormat="1" applyFont="1" applyFill="1" applyBorder="1" applyAlignment="1" applyProtection="1">
      <alignment horizontal="center" vertical="center" wrapText="1"/>
      <protection/>
    </xf>
    <xf numFmtId="1" fontId="11" fillId="4" borderId="14" xfId="61" applyNumberFormat="1" applyFont="1" applyFill="1" applyBorder="1" applyAlignment="1" applyProtection="1">
      <alignment horizontal="center" vertical="center" wrapText="1"/>
      <protection/>
    </xf>
    <xf numFmtId="1" fontId="11" fillId="4" borderId="10" xfId="61" applyNumberFormat="1" applyFont="1" applyFill="1" applyBorder="1" applyAlignment="1" applyProtection="1">
      <alignment horizontal="center" vertical="center" wrapText="1"/>
      <protection/>
    </xf>
    <xf numFmtId="1" fontId="11" fillId="4" borderId="69" xfId="61" applyNumberFormat="1" applyFont="1" applyFill="1" applyBorder="1" applyAlignment="1" applyProtection="1">
      <alignment horizontal="center" vertical="center" wrapText="1"/>
      <protection/>
    </xf>
    <xf numFmtId="1" fontId="13" fillId="4" borderId="50" xfId="61" applyNumberFormat="1" applyFont="1" applyFill="1" applyBorder="1" applyAlignment="1" applyProtection="1">
      <alignment horizontal="center" vertical="center" wrapText="1"/>
      <protection/>
    </xf>
    <xf numFmtId="1" fontId="13" fillId="4" borderId="28" xfId="61" applyNumberFormat="1" applyFont="1" applyFill="1" applyBorder="1" applyAlignment="1" applyProtection="1">
      <alignment horizontal="center" vertical="center" wrapText="1"/>
      <protection/>
    </xf>
    <xf numFmtId="1" fontId="32" fillId="0" borderId="0" xfId="61" applyNumberFormat="1" applyFont="1" applyFill="1" applyAlignment="1" applyProtection="1">
      <alignment horizontal="center"/>
      <protection locked="0"/>
    </xf>
    <xf numFmtId="1" fontId="32" fillId="0" borderId="10" xfId="61" applyNumberFormat="1" applyFont="1" applyFill="1" applyBorder="1" applyAlignment="1" applyProtection="1">
      <alignment horizontal="center" vertical="center"/>
      <protection locked="0"/>
    </xf>
    <xf numFmtId="1" fontId="11" fillId="0" borderId="67" xfId="61" applyNumberFormat="1" applyFont="1" applyFill="1" applyBorder="1" applyAlignment="1" applyProtection="1">
      <alignment horizontal="center" vertical="center" wrapText="1"/>
      <protection/>
    </xf>
    <xf numFmtId="1" fontId="11" fillId="0" borderId="49" xfId="61" applyNumberFormat="1" applyFont="1" applyFill="1" applyBorder="1" applyAlignment="1" applyProtection="1">
      <alignment horizontal="center" vertical="center" wrapText="1"/>
      <protection/>
    </xf>
    <xf numFmtId="1" fontId="11" fillId="0" borderId="68" xfId="61" applyNumberFormat="1" applyFont="1" applyFill="1" applyBorder="1" applyAlignment="1" applyProtection="1">
      <alignment horizontal="center" vertical="center" wrapText="1"/>
      <protection/>
    </xf>
    <xf numFmtId="1" fontId="11" fillId="0" borderId="13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Fill="1" applyBorder="1" applyAlignment="1" applyProtection="1">
      <alignment horizontal="center" vertical="center" wrapText="1"/>
      <protection/>
    </xf>
    <xf numFmtId="1" fontId="11" fillId="0" borderId="70" xfId="61" applyNumberFormat="1" applyFont="1" applyFill="1" applyBorder="1" applyAlignment="1" applyProtection="1">
      <alignment horizontal="center" vertical="center" wrapText="1"/>
      <protection/>
    </xf>
    <xf numFmtId="1" fontId="11" fillId="0" borderId="14" xfId="61" applyNumberFormat="1" applyFont="1" applyFill="1" applyBorder="1" applyAlignment="1" applyProtection="1">
      <alignment horizontal="center" vertical="center" wrapText="1"/>
      <protection/>
    </xf>
    <xf numFmtId="1" fontId="11" fillId="0" borderId="10" xfId="61" applyNumberFormat="1" applyFont="1" applyFill="1" applyBorder="1" applyAlignment="1" applyProtection="1">
      <alignment horizontal="center" vertical="center" wrapText="1"/>
      <protection/>
    </xf>
    <xf numFmtId="1" fontId="11" fillId="0" borderId="69" xfId="61" applyNumberFormat="1" applyFont="1" applyFill="1" applyBorder="1" applyAlignment="1" applyProtection="1">
      <alignment horizontal="center" vertical="center" wrapText="1"/>
      <protection/>
    </xf>
    <xf numFmtId="1" fontId="14" fillId="4" borderId="16" xfId="61" applyNumberFormat="1" applyFont="1" applyFill="1" applyBorder="1" applyAlignment="1" applyProtection="1">
      <alignment horizontal="center" vertical="center" wrapText="1"/>
      <protection/>
    </xf>
    <xf numFmtId="1" fontId="14" fillId="4" borderId="48" xfId="61" applyNumberFormat="1" applyFont="1" applyFill="1" applyBorder="1" applyAlignment="1" applyProtection="1">
      <alignment horizontal="center" vertical="center" wrapText="1"/>
      <protection/>
    </xf>
    <xf numFmtId="1" fontId="14" fillId="4" borderId="17" xfId="61" applyNumberFormat="1" applyFont="1" applyFill="1" applyBorder="1" applyAlignment="1" applyProtection="1">
      <alignment horizontal="center" vertical="center" wrapText="1"/>
      <protection/>
    </xf>
    <xf numFmtId="1" fontId="11" fillId="4" borderId="17" xfId="61" applyNumberFormat="1" applyFont="1" applyFill="1" applyBorder="1" applyAlignment="1" applyProtection="1">
      <alignment horizontal="center" vertical="center" wrapText="1"/>
      <protection locked="0"/>
    </xf>
    <xf numFmtId="1" fontId="11" fillId="4" borderId="17" xfId="61" applyNumberFormat="1" applyFont="1" applyFill="1" applyBorder="1" applyAlignment="1" applyProtection="1">
      <alignment horizontal="center" vertical="center" wrapText="1"/>
      <protection/>
    </xf>
    <xf numFmtId="1" fontId="10" fillId="0" borderId="17" xfId="61" applyNumberFormat="1" applyFont="1" applyFill="1" applyBorder="1" applyAlignment="1" applyProtection="1">
      <alignment horizontal="center" vertical="center" wrapText="1"/>
      <protection/>
    </xf>
    <xf numFmtId="1" fontId="11" fillId="0" borderId="48" xfId="61" applyNumberFormat="1" applyFont="1" applyFill="1" applyBorder="1" applyAlignment="1" applyProtection="1">
      <alignment horizontal="center" vertical="center" wrapText="1"/>
      <protection/>
    </xf>
    <xf numFmtId="1" fontId="11" fillId="0" borderId="13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7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69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15" xfId="61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1" fontId="10" fillId="0" borderId="16" xfId="61" applyNumberFormat="1" applyFont="1" applyFill="1" applyBorder="1" applyAlignment="1" applyProtection="1">
      <alignment horizontal="center" vertical="center" wrapText="1"/>
      <protection/>
    </xf>
    <xf numFmtId="1" fontId="10" fillId="0" borderId="48" xfId="61" applyNumberFormat="1" applyFont="1" applyFill="1" applyBorder="1" applyAlignment="1" applyProtection="1">
      <alignment horizontal="center" vertical="center" wrapText="1"/>
      <protection/>
    </xf>
    <xf numFmtId="1" fontId="15" fillId="0" borderId="17" xfId="61" applyNumberFormat="1" applyFont="1" applyFill="1" applyBorder="1" applyAlignment="1" applyProtection="1">
      <alignment horizontal="center" vertical="center" wrapText="1"/>
      <protection/>
    </xf>
    <xf numFmtId="1" fontId="13" fillId="0" borderId="17" xfId="61" applyNumberFormat="1" applyFont="1" applyFill="1" applyBorder="1" applyAlignment="1" applyProtection="1">
      <alignment horizontal="center" vertical="center" wrapText="1"/>
      <protection/>
    </xf>
    <xf numFmtId="1" fontId="1" fillId="0" borderId="50" xfId="61" applyNumberFormat="1" applyFont="1" applyFill="1" applyBorder="1" applyAlignment="1" applyProtection="1">
      <alignment horizontal="center" vertical="center" wrapText="1"/>
      <protection/>
    </xf>
    <xf numFmtId="1" fontId="1" fillId="0" borderId="28" xfId="61" applyNumberFormat="1" applyFont="1" applyFill="1" applyBorder="1" applyAlignment="1" applyProtection="1">
      <alignment horizontal="center" vertical="center" wrapText="1"/>
      <protection/>
    </xf>
    <xf numFmtId="1" fontId="5" fillId="0" borderId="16" xfId="61" applyNumberFormat="1" applyFont="1" applyFill="1" applyBorder="1" applyAlignment="1" applyProtection="1">
      <alignment horizontal="center" vertical="center"/>
      <protection locked="0"/>
    </xf>
    <xf numFmtId="1" fontId="5" fillId="0" borderId="15" xfId="61" applyNumberFormat="1" applyFont="1" applyFill="1" applyBorder="1" applyAlignment="1" applyProtection="1">
      <alignment horizontal="center" vertical="center"/>
      <protection locked="0"/>
    </xf>
    <xf numFmtId="1" fontId="5" fillId="0" borderId="48" xfId="61" applyNumberFormat="1" applyFont="1" applyFill="1" applyBorder="1" applyAlignment="1" applyProtection="1">
      <alignment horizontal="center" vertical="center"/>
      <protection locked="0"/>
    </xf>
    <xf numFmtId="6" fontId="4" fillId="0" borderId="17" xfId="60" applyNumberFormat="1" applyFont="1" applyFill="1" applyBorder="1" applyAlignment="1">
      <alignment horizontal="center" vertical="center" wrapText="1"/>
      <protection/>
    </xf>
    <xf numFmtId="6" fontId="4" fillId="0" borderId="69" xfId="59" applyNumberFormat="1" applyFont="1" applyFill="1" applyBorder="1" applyAlignment="1">
      <alignment horizontal="center" vertical="center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Обычный 5 3" xfId="59"/>
    <cellStyle name="Обычный 6 3" xfId="60"/>
    <cellStyle name="Обычный_06" xfId="61"/>
    <cellStyle name="Обычный_09_Професійний склад" xfId="62"/>
    <cellStyle name="Обычный_12 Зинкевич" xfId="63"/>
    <cellStyle name="Обычный_27.08.2013" xfId="64"/>
    <cellStyle name="Обычный_TБЛ-12~1" xfId="65"/>
    <cellStyle name="Обычный_Інваліди_Лайт1111" xfId="66"/>
    <cellStyle name="Обычный_Форма7Н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K16"/>
  <sheetViews>
    <sheetView workbookViewId="0" topLeftCell="A1">
      <selection activeCell="E7" sqref="E7"/>
    </sheetView>
  </sheetViews>
  <sheetFormatPr defaultColWidth="9.140625" defaultRowHeight="15"/>
  <cols>
    <col min="1" max="1" width="51.8515625" style="211" customWidth="1"/>
    <col min="2" max="2" width="52.8515625" style="211" customWidth="1"/>
    <col min="3" max="16384" width="9.140625" style="211" customWidth="1"/>
  </cols>
  <sheetData>
    <row r="2" spans="1:2" ht="48" customHeight="1">
      <c r="A2" s="280" t="s">
        <v>111</v>
      </c>
      <c r="B2" s="280"/>
    </row>
    <row r="3" spans="1:11" ht="20.25">
      <c r="A3" s="281" t="s">
        <v>105</v>
      </c>
      <c r="B3" s="281"/>
      <c r="C3" s="212"/>
      <c r="D3" s="212"/>
      <c r="E3" s="212"/>
      <c r="F3" s="212"/>
      <c r="G3" s="212"/>
      <c r="H3" s="212"/>
      <c r="I3" s="212"/>
      <c r="J3" s="212"/>
      <c r="K3" s="212"/>
    </row>
    <row r="4" ht="24" customHeight="1"/>
    <row r="5" spans="1:2" ht="30.75" customHeight="1">
      <c r="A5" s="282" t="s">
        <v>107</v>
      </c>
      <c r="B5" s="213" t="s">
        <v>118</v>
      </c>
    </row>
    <row r="6" spans="1:2" ht="30.75" customHeight="1">
      <c r="A6" s="283"/>
      <c r="B6" s="214" t="s">
        <v>119</v>
      </c>
    </row>
    <row r="7" spans="1:2" ht="30.75" customHeight="1">
      <c r="A7" s="284"/>
      <c r="B7" s="215" t="s">
        <v>120</v>
      </c>
    </row>
    <row r="8" spans="1:2" ht="30.75" customHeight="1">
      <c r="A8" s="277" t="s">
        <v>48</v>
      </c>
      <c r="B8" s="213" t="s">
        <v>121</v>
      </c>
    </row>
    <row r="9" spans="1:2" ht="30.75" customHeight="1">
      <c r="A9" s="278"/>
      <c r="B9" s="214" t="s">
        <v>122</v>
      </c>
    </row>
    <row r="10" spans="1:2" ht="30.75" customHeight="1" thickBot="1">
      <c r="A10" s="285"/>
      <c r="B10" s="216" t="s">
        <v>123</v>
      </c>
    </row>
    <row r="11" spans="1:2" ht="30.75" customHeight="1" thickTop="1">
      <c r="A11" s="283" t="s">
        <v>108</v>
      </c>
      <c r="B11" s="217" t="s">
        <v>112</v>
      </c>
    </row>
    <row r="12" spans="1:2" ht="30.75" customHeight="1">
      <c r="A12" s="283"/>
      <c r="B12" s="214" t="s">
        <v>113</v>
      </c>
    </row>
    <row r="13" spans="1:2" ht="30.75" customHeight="1">
      <c r="A13" s="284"/>
      <c r="B13" s="215" t="s">
        <v>114</v>
      </c>
    </row>
    <row r="14" spans="1:2" ht="30.75" customHeight="1">
      <c r="A14" s="277" t="s">
        <v>106</v>
      </c>
      <c r="B14" s="213" t="s">
        <v>115</v>
      </c>
    </row>
    <row r="15" spans="1:2" ht="30.75" customHeight="1">
      <c r="A15" s="278"/>
      <c r="B15" s="214" t="s">
        <v>116</v>
      </c>
    </row>
    <row r="16" spans="1:2" ht="30.75" customHeight="1">
      <c r="A16" s="279"/>
      <c r="B16" s="215" t="s">
        <v>117</v>
      </c>
    </row>
  </sheetData>
  <sheetProtection/>
  <mergeCells count="6">
    <mergeCell ref="A14:A16"/>
    <mergeCell ref="A2:B2"/>
    <mergeCell ref="A3:B3"/>
    <mergeCell ref="A5:A7"/>
    <mergeCell ref="A8:A10"/>
    <mergeCell ref="A11:A13"/>
  </mergeCells>
  <printOptions horizontalCentered="1"/>
  <pageMargins left="0.31496062992125984" right="0.31496062992125984" top="0.35433070866141736" bottom="0.7480314960629921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="86" zoomScaleNormal="86" zoomScaleSheetLayoutView="80" zoomScalePageLayoutView="0" workbookViewId="0" topLeftCell="A1">
      <selection activeCell="G16" sqref="G16"/>
    </sheetView>
  </sheetViews>
  <sheetFormatPr defaultColWidth="10.28125" defaultRowHeight="15"/>
  <cols>
    <col min="1" max="1" width="33.421875" style="52" customWidth="1"/>
    <col min="2" max="2" width="10.7109375" style="57" customWidth="1"/>
    <col min="3" max="3" width="11.421875" style="57" customWidth="1"/>
    <col min="4" max="4" width="10.421875" style="52" customWidth="1"/>
    <col min="5" max="5" width="11.28125" style="52" customWidth="1"/>
    <col min="6" max="6" width="12.7109375" style="52" customWidth="1"/>
    <col min="7" max="7" width="12.00390625" style="52" customWidth="1"/>
    <col min="8" max="8" width="10.00390625" style="52" customWidth="1"/>
    <col min="9" max="9" width="11.140625" style="52" customWidth="1"/>
    <col min="10" max="10" width="10.8515625" style="52" customWidth="1"/>
    <col min="11" max="11" width="10.57421875" style="52" customWidth="1"/>
    <col min="12" max="245" width="7.8515625" style="52" customWidth="1"/>
    <col min="246" max="246" width="39.28125" style="52" customWidth="1"/>
    <col min="247" max="16384" width="10.28125" style="52" customWidth="1"/>
  </cols>
  <sheetData>
    <row r="1" spans="1:11" ht="74.25" customHeight="1">
      <c r="A1" s="286" t="s">
        <v>124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ht="16.5" customHeight="1" thickBot="1">
      <c r="A2" s="287" t="s">
        <v>59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s="54" customFormat="1" ht="39" customHeight="1" thickTop="1">
      <c r="A3" s="53"/>
      <c r="B3" s="288" t="s">
        <v>43</v>
      </c>
      <c r="C3" s="289"/>
      <c r="D3" s="290" t="s">
        <v>44</v>
      </c>
      <c r="E3" s="291"/>
      <c r="F3" s="290" t="s">
        <v>45</v>
      </c>
      <c r="G3" s="291"/>
      <c r="H3" s="290" t="s">
        <v>46</v>
      </c>
      <c r="I3" s="291"/>
      <c r="J3" s="290" t="s">
        <v>47</v>
      </c>
      <c r="K3" s="292"/>
    </row>
    <row r="4" spans="1:11" s="54" customFormat="1" ht="40.5" customHeight="1" thickBot="1">
      <c r="A4" s="55"/>
      <c r="B4" s="92" t="s">
        <v>125</v>
      </c>
      <c r="C4" s="92" t="s">
        <v>126</v>
      </c>
      <c r="D4" s="92" t="s">
        <v>125</v>
      </c>
      <c r="E4" s="93" t="s">
        <v>126</v>
      </c>
      <c r="F4" s="92" t="s">
        <v>125</v>
      </c>
      <c r="G4" s="93" t="s">
        <v>126</v>
      </c>
      <c r="H4" s="92" t="s">
        <v>125</v>
      </c>
      <c r="I4" s="93" t="s">
        <v>126</v>
      </c>
      <c r="J4" s="92" t="s">
        <v>125</v>
      </c>
      <c r="K4" s="93" t="s">
        <v>126</v>
      </c>
    </row>
    <row r="5" spans="1:11" s="54" customFormat="1" ht="63" customHeight="1" thickTop="1">
      <c r="A5" s="166" t="s">
        <v>109</v>
      </c>
      <c r="B5" s="167">
        <v>478.4</v>
      </c>
      <c r="C5" s="205">
        <v>481.7</v>
      </c>
      <c r="D5" s="66"/>
      <c r="E5" s="65"/>
      <c r="F5" s="66"/>
      <c r="G5" s="65"/>
      <c r="H5" s="67"/>
      <c r="I5" s="65"/>
      <c r="J5" s="67"/>
      <c r="K5" s="68"/>
    </row>
    <row r="6" spans="1:11" s="54" customFormat="1" ht="48.75" customHeight="1">
      <c r="A6" s="91" t="s">
        <v>110</v>
      </c>
      <c r="B6" s="69">
        <v>63.7</v>
      </c>
      <c r="C6" s="85">
        <v>65.1</v>
      </c>
      <c r="D6" s="69"/>
      <c r="E6" s="70"/>
      <c r="F6" s="69"/>
      <c r="G6" s="70"/>
      <c r="H6" s="71"/>
      <c r="I6" s="70"/>
      <c r="J6" s="71"/>
      <c r="K6" s="72"/>
    </row>
    <row r="7" spans="1:11" s="54" customFormat="1" ht="57" customHeight="1">
      <c r="A7" s="88" t="s">
        <v>49</v>
      </c>
      <c r="B7" s="168">
        <v>426.1</v>
      </c>
      <c r="C7" s="206">
        <v>431.1</v>
      </c>
      <c r="D7" s="73"/>
      <c r="E7" s="74"/>
      <c r="F7" s="73"/>
      <c r="G7" s="74"/>
      <c r="H7" s="75"/>
      <c r="I7" s="74"/>
      <c r="J7" s="75"/>
      <c r="K7" s="76"/>
    </row>
    <row r="8" spans="1:11" s="54" customFormat="1" ht="54.75" customHeight="1">
      <c r="A8" s="89" t="s">
        <v>48</v>
      </c>
      <c r="B8" s="77">
        <v>56.8</v>
      </c>
      <c r="C8" s="78">
        <v>58.3</v>
      </c>
      <c r="D8" s="77"/>
      <c r="E8" s="78"/>
      <c r="F8" s="77"/>
      <c r="G8" s="78"/>
      <c r="H8" s="79"/>
      <c r="I8" s="78"/>
      <c r="J8" s="79"/>
      <c r="K8" s="80"/>
    </row>
    <row r="9" spans="1:11" s="54" customFormat="1" ht="70.5" customHeight="1">
      <c r="A9" s="90" t="s">
        <v>54</v>
      </c>
      <c r="B9" s="169">
        <v>52.3</v>
      </c>
      <c r="C9" s="207">
        <v>50.6</v>
      </c>
      <c r="D9" s="81"/>
      <c r="E9" s="82"/>
      <c r="F9" s="81"/>
      <c r="G9" s="82"/>
      <c r="H9" s="83"/>
      <c r="I9" s="82"/>
      <c r="J9" s="83"/>
      <c r="K9" s="84"/>
    </row>
    <row r="10" spans="1:11" s="54" customFormat="1" ht="60.75" customHeight="1">
      <c r="A10" s="91" t="s">
        <v>106</v>
      </c>
      <c r="B10" s="69">
        <v>10.9</v>
      </c>
      <c r="C10" s="85">
        <v>10.5</v>
      </c>
      <c r="D10" s="69"/>
      <c r="E10" s="85"/>
      <c r="F10" s="69"/>
      <c r="G10" s="85"/>
      <c r="H10" s="86"/>
      <c r="I10" s="85"/>
      <c r="J10" s="86"/>
      <c r="K10" s="87"/>
    </row>
    <row r="11" spans="1:11" s="59" customFormat="1" ht="15.75">
      <c r="A11" s="56"/>
      <c r="B11" s="56"/>
      <c r="C11" s="57"/>
      <c r="D11" s="56"/>
      <c r="E11" s="56"/>
      <c r="F11" s="58"/>
      <c r="G11" s="56"/>
      <c r="H11" s="56"/>
      <c r="I11" s="56"/>
      <c r="J11" s="56"/>
      <c r="K11" s="56"/>
    </row>
    <row r="12" spans="1:11" s="61" customFormat="1" ht="12" customHeight="1">
      <c r="A12" s="60"/>
      <c r="B12" s="60"/>
      <c r="C12" s="57"/>
      <c r="D12" s="60"/>
      <c r="E12" s="60"/>
      <c r="F12" s="58"/>
      <c r="G12" s="60"/>
      <c r="H12" s="60"/>
      <c r="I12" s="60"/>
      <c r="J12" s="60"/>
      <c r="K12" s="60"/>
    </row>
    <row r="13" spans="1:6" ht="15.75">
      <c r="A13" s="62"/>
      <c r="F13" s="58"/>
    </row>
    <row r="14" spans="1:6" ht="15.75">
      <c r="A14" s="62"/>
      <c r="F14" s="58"/>
    </row>
    <row r="15" spans="1:6" ht="15.75">
      <c r="A15" s="62"/>
      <c r="F15" s="58"/>
    </row>
    <row r="16" spans="1:6" ht="15.75">
      <c r="A16" s="62"/>
      <c r="F16" s="63"/>
    </row>
    <row r="17" spans="1:6" ht="15.75">
      <c r="A17" s="62"/>
      <c r="F17" s="64"/>
    </row>
    <row r="18" spans="1:6" ht="15.75">
      <c r="A18" s="62"/>
      <c r="F18" s="58"/>
    </row>
    <row r="19" spans="1:6" ht="15.75">
      <c r="A19" s="62"/>
      <c r="F19" s="58"/>
    </row>
    <row r="20" spans="1:6" ht="15.75">
      <c r="A20" s="62"/>
      <c r="F20" s="58"/>
    </row>
    <row r="21" spans="1:6" ht="15.75">
      <c r="A21" s="62"/>
      <c r="F21" s="58"/>
    </row>
    <row r="22" ht="15">
      <c r="A22" s="62"/>
    </row>
  </sheetData>
  <sheetProtection/>
  <mergeCells count="7">
    <mergeCell ref="A1:K1"/>
    <mergeCell ref="A2:K2"/>
    <mergeCell ref="B3:C3"/>
    <mergeCell ref="D3:E3"/>
    <mergeCell ref="F3:G3"/>
    <mergeCell ref="H3:I3"/>
    <mergeCell ref="J3:K3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9"/>
  <sheetViews>
    <sheetView zoomScale="71" zoomScaleNormal="71" zoomScaleSheetLayoutView="75" workbookViewId="0" topLeftCell="B1">
      <selection activeCell="M12" sqref="M12"/>
    </sheetView>
  </sheetViews>
  <sheetFormatPr defaultColWidth="9.140625" defaultRowHeight="15"/>
  <cols>
    <col min="1" max="1" width="1.28515625" style="118" hidden="1" customWidth="1"/>
    <col min="2" max="2" width="34.421875" style="118" customWidth="1"/>
    <col min="3" max="3" width="15.421875" style="118" customWidth="1"/>
    <col min="4" max="4" width="14.00390625" style="118" customWidth="1"/>
    <col min="5" max="5" width="17.57421875" style="118" customWidth="1"/>
    <col min="6" max="6" width="16.7109375" style="118" customWidth="1"/>
    <col min="7" max="7" width="9.140625" style="118" customWidth="1"/>
    <col min="8" max="10" width="0" style="118" hidden="1" customWidth="1"/>
    <col min="11" max="16384" width="9.140625" style="118" customWidth="1"/>
  </cols>
  <sheetData>
    <row r="1" s="94" customFormat="1" ht="10.5" customHeight="1">
      <c r="F1" s="95"/>
    </row>
    <row r="2" spans="1:6" s="96" customFormat="1" ht="51" customHeight="1">
      <c r="A2" s="293" t="s">
        <v>61</v>
      </c>
      <c r="B2" s="293"/>
      <c r="C2" s="293"/>
      <c r="D2" s="293"/>
      <c r="E2" s="293"/>
      <c r="F2" s="293"/>
    </row>
    <row r="3" spans="1:6" s="96" customFormat="1" ht="9" customHeight="1">
      <c r="A3" s="97"/>
      <c r="B3" s="97"/>
      <c r="C3" s="97"/>
      <c r="D3" s="97"/>
      <c r="E3" s="97"/>
      <c r="F3" s="97"/>
    </row>
    <row r="4" spans="1:6" s="96" customFormat="1" ht="27" customHeight="1">
      <c r="A4" s="97"/>
      <c r="B4" s="298" t="s">
        <v>62</v>
      </c>
      <c r="C4" s="298"/>
      <c r="D4" s="97"/>
      <c r="E4" s="97"/>
      <c r="F4" s="98" t="s">
        <v>50</v>
      </c>
    </row>
    <row r="5" spans="1:6" s="96" customFormat="1" ht="24.75" customHeight="1">
      <c r="A5" s="97"/>
      <c r="B5" s="294"/>
      <c r="C5" s="295" t="s">
        <v>154</v>
      </c>
      <c r="D5" s="297" t="s">
        <v>155</v>
      </c>
      <c r="E5" s="297" t="s">
        <v>51</v>
      </c>
      <c r="F5" s="297"/>
    </row>
    <row r="6" spans="1:6" s="96" customFormat="1" ht="54.75" customHeight="1">
      <c r="A6" s="99"/>
      <c r="B6" s="294"/>
      <c r="C6" s="296"/>
      <c r="D6" s="297"/>
      <c r="E6" s="100" t="s">
        <v>2</v>
      </c>
      <c r="F6" s="101" t="s">
        <v>52</v>
      </c>
    </row>
    <row r="7" spans="2:6" s="102" customFormat="1" ht="19.5" customHeight="1">
      <c r="B7" s="103" t="s">
        <v>16</v>
      </c>
      <c r="C7" s="104">
        <v>1</v>
      </c>
      <c r="D7" s="105">
        <v>2</v>
      </c>
      <c r="E7" s="104">
        <v>3</v>
      </c>
      <c r="F7" s="105">
        <v>4</v>
      </c>
    </row>
    <row r="8" spans="2:10" s="106" customFormat="1" ht="27.75" customHeight="1">
      <c r="B8" s="146" t="s">
        <v>56</v>
      </c>
      <c r="C8" s="107">
        <f>SUM(C9:C29)</f>
        <v>8073</v>
      </c>
      <c r="D8" s="107">
        <f>SUM(D9:D29)</f>
        <v>5163</v>
      </c>
      <c r="E8" s="108">
        <f>IF(C8=0,0,(D8/C8)*100)</f>
        <v>63.95392047565961</v>
      </c>
      <c r="F8" s="107">
        <f aca="true" t="shared" si="0" ref="F8:F29">D8-C8</f>
        <v>-2910</v>
      </c>
      <c r="I8" s="109"/>
      <c r="J8" s="109"/>
    </row>
    <row r="9" spans="2:10" s="110" customFormat="1" ht="23.25" customHeight="1">
      <c r="B9" s="111" t="s">
        <v>68</v>
      </c>
      <c r="C9" s="112">
        <v>186</v>
      </c>
      <c r="D9" s="112">
        <v>154</v>
      </c>
      <c r="E9" s="113">
        <f aca="true" t="shared" si="1" ref="E9:E29">IF(C9=0,0,(D9/C9)*100)</f>
        <v>82.79569892473118</v>
      </c>
      <c r="F9" s="112">
        <f t="shared" si="0"/>
        <v>-32</v>
      </c>
      <c r="H9" s="114">
        <f>ROUND(D9/$D$8*100,1)</f>
        <v>3</v>
      </c>
      <c r="I9" s="115">
        <f>ROUND(C9/1000,1)</f>
        <v>0.2</v>
      </c>
      <c r="J9" s="115">
        <f>ROUND(D9/1000,1)</f>
        <v>0.2</v>
      </c>
    </row>
    <row r="10" spans="2:10" s="110" customFormat="1" ht="23.25" customHeight="1">
      <c r="B10" s="111" t="s">
        <v>69</v>
      </c>
      <c r="C10" s="112">
        <v>251</v>
      </c>
      <c r="D10" s="112">
        <v>102</v>
      </c>
      <c r="E10" s="113">
        <f t="shared" si="1"/>
        <v>40.63745019920319</v>
      </c>
      <c r="F10" s="112">
        <f t="shared" si="0"/>
        <v>-149</v>
      </c>
      <c r="H10" s="114">
        <f aca="true" t="shared" si="2" ref="H10:H29">ROUND(D10/$D$8*100,1)</f>
        <v>2</v>
      </c>
      <c r="I10" s="115">
        <f aca="true" t="shared" si="3" ref="I10:J29">ROUND(C10/1000,1)</f>
        <v>0.3</v>
      </c>
      <c r="J10" s="115">
        <f t="shared" si="3"/>
        <v>0.1</v>
      </c>
    </row>
    <row r="11" spans="2:10" s="110" customFormat="1" ht="23.25" customHeight="1">
      <c r="B11" s="111" t="s">
        <v>70</v>
      </c>
      <c r="C11" s="112">
        <v>37</v>
      </c>
      <c r="D11" s="112">
        <v>35</v>
      </c>
      <c r="E11" s="113">
        <f t="shared" si="1"/>
        <v>94.5945945945946</v>
      </c>
      <c r="F11" s="112">
        <f t="shared" si="0"/>
        <v>-2</v>
      </c>
      <c r="H11" s="116">
        <f t="shared" si="2"/>
        <v>0.7</v>
      </c>
      <c r="I11" s="115">
        <f t="shared" si="3"/>
        <v>0</v>
      </c>
      <c r="J11" s="115">
        <f t="shared" si="3"/>
        <v>0</v>
      </c>
    </row>
    <row r="12" spans="2:10" s="110" customFormat="1" ht="23.25" customHeight="1">
      <c r="B12" s="111" t="s">
        <v>71</v>
      </c>
      <c r="C12" s="112">
        <v>235</v>
      </c>
      <c r="D12" s="112">
        <v>342</v>
      </c>
      <c r="E12" s="113">
        <f t="shared" si="1"/>
        <v>145.53191489361703</v>
      </c>
      <c r="F12" s="112">
        <f t="shared" si="0"/>
        <v>107</v>
      </c>
      <c r="H12" s="114">
        <f t="shared" si="2"/>
        <v>6.6</v>
      </c>
      <c r="I12" s="115">
        <f t="shared" si="3"/>
        <v>0.2</v>
      </c>
      <c r="J12" s="115">
        <f t="shared" si="3"/>
        <v>0.3</v>
      </c>
    </row>
    <row r="13" spans="2:10" s="110" customFormat="1" ht="23.25" customHeight="1">
      <c r="B13" s="111" t="s">
        <v>72</v>
      </c>
      <c r="C13" s="112">
        <v>469</v>
      </c>
      <c r="D13" s="112">
        <v>183</v>
      </c>
      <c r="E13" s="113">
        <f t="shared" si="1"/>
        <v>39.01918976545842</v>
      </c>
      <c r="F13" s="112">
        <f t="shared" si="0"/>
        <v>-286</v>
      </c>
      <c r="H13" s="116">
        <f t="shared" si="2"/>
        <v>3.5</v>
      </c>
      <c r="I13" s="115">
        <f t="shared" si="3"/>
        <v>0.5</v>
      </c>
      <c r="J13" s="115">
        <f t="shared" si="3"/>
        <v>0.2</v>
      </c>
    </row>
    <row r="14" spans="2:10" s="110" customFormat="1" ht="23.25" customHeight="1">
      <c r="B14" s="111" t="s">
        <v>73</v>
      </c>
      <c r="C14" s="112">
        <v>691</v>
      </c>
      <c r="D14" s="112">
        <v>219</v>
      </c>
      <c r="E14" s="113">
        <f t="shared" si="1"/>
        <v>31.693198263386396</v>
      </c>
      <c r="F14" s="112">
        <f t="shared" si="0"/>
        <v>-472</v>
      </c>
      <c r="H14" s="114">
        <f t="shared" si="2"/>
        <v>4.2</v>
      </c>
      <c r="I14" s="115">
        <f t="shared" si="3"/>
        <v>0.7</v>
      </c>
      <c r="J14" s="115">
        <f t="shared" si="3"/>
        <v>0.2</v>
      </c>
    </row>
    <row r="15" spans="2:10" s="110" customFormat="1" ht="23.25" customHeight="1">
      <c r="B15" s="111" t="s">
        <v>74</v>
      </c>
      <c r="C15" s="112">
        <v>88</v>
      </c>
      <c r="D15" s="112">
        <v>70</v>
      </c>
      <c r="E15" s="113">
        <f t="shared" si="1"/>
        <v>79.54545454545455</v>
      </c>
      <c r="F15" s="112">
        <f t="shared" si="0"/>
        <v>-18</v>
      </c>
      <c r="H15" s="114">
        <f t="shared" si="2"/>
        <v>1.4</v>
      </c>
      <c r="I15" s="115">
        <f t="shared" si="3"/>
        <v>0.1</v>
      </c>
      <c r="J15" s="115">
        <f t="shared" si="3"/>
        <v>0.1</v>
      </c>
    </row>
    <row r="16" spans="2:10" s="110" customFormat="1" ht="23.25" customHeight="1">
      <c r="B16" s="111" t="s">
        <v>75</v>
      </c>
      <c r="C16" s="112">
        <v>223</v>
      </c>
      <c r="D16" s="112">
        <v>663</v>
      </c>
      <c r="E16" s="113">
        <f t="shared" si="1"/>
        <v>297.3094170403587</v>
      </c>
      <c r="F16" s="112">
        <f t="shared" si="0"/>
        <v>440</v>
      </c>
      <c r="H16" s="114">
        <f t="shared" si="2"/>
        <v>12.8</v>
      </c>
      <c r="I16" s="115">
        <f t="shared" si="3"/>
        <v>0.2</v>
      </c>
      <c r="J16" s="115">
        <f t="shared" si="3"/>
        <v>0.7</v>
      </c>
    </row>
    <row r="17" spans="2:10" s="110" customFormat="1" ht="23.25" customHeight="1">
      <c r="B17" s="111" t="s">
        <v>76</v>
      </c>
      <c r="C17" s="112">
        <v>135</v>
      </c>
      <c r="D17" s="112">
        <v>112</v>
      </c>
      <c r="E17" s="113">
        <f t="shared" si="1"/>
        <v>82.96296296296296</v>
      </c>
      <c r="F17" s="112">
        <f t="shared" si="0"/>
        <v>-23</v>
      </c>
      <c r="H17" s="114">
        <f t="shared" si="2"/>
        <v>2.2</v>
      </c>
      <c r="I17" s="115">
        <f t="shared" si="3"/>
        <v>0.1</v>
      </c>
      <c r="J17" s="115">
        <f t="shared" si="3"/>
        <v>0.1</v>
      </c>
    </row>
    <row r="18" spans="2:10" s="110" customFormat="1" ht="23.25" customHeight="1">
      <c r="B18" s="111" t="s">
        <v>77</v>
      </c>
      <c r="C18" s="112">
        <v>162</v>
      </c>
      <c r="D18" s="112">
        <v>2</v>
      </c>
      <c r="E18" s="113">
        <f t="shared" si="1"/>
        <v>1.2345679012345678</v>
      </c>
      <c r="F18" s="112">
        <f t="shared" si="0"/>
        <v>-160</v>
      </c>
      <c r="H18" s="114">
        <f t="shared" si="2"/>
        <v>0</v>
      </c>
      <c r="I18" s="115">
        <f t="shared" si="3"/>
        <v>0.2</v>
      </c>
      <c r="J18" s="115">
        <f t="shared" si="3"/>
        <v>0</v>
      </c>
    </row>
    <row r="19" spans="2:10" s="110" customFormat="1" ht="23.25" customHeight="1">
      <c r="B19" s="111" t="s">
        <v>78</v>
      </c>
      <c r="C19" s="112">
        <v>186</v>
      </c>
      <c r="D19" s="112">
        <v>86</v>
      </c>
      <c r="E19" s="113">
        <f t="shared" si="1"/>
        <v>46.236559139784944</v>
      </c>
      <c r="F19" s="112">
        <f t="shared" si="0"/>
        <v>-100</v>
      </c>
      <c r="H19" s="114">
        <f t="shared" si="2"/>
        <v>1.7</v>
      </c>
      <c r="I19" s="115">
        <f t="shared" si="3"/>
        <v>0.2</v>
      </c>
      <c r="J19" s="115">
        <f t="shared" si="3"/>
        <v>0.1</v>
      </c>
    </row>
    <row r="20" spans="2:10" s="110" customFormat="1" ht="23.25" customHeight="1">
      <c r="B20" s="111" t="s">
        <v>79</v>
      </c>
      <c r="C20" s="112">
        <v>356</v>
      </c>
      <c r="D20" s="112">
        <v>139</v>
      </c>
      <c r="E20" s="113">
        <f t="shared" si="1"/>
        <v>39.04494382022472</v>
      </c>
      <c r="F20" s="112">
        <f t="shared" si="0"/>
        <v>-217</v>
      </c>
      <c r="H20" s="116">
        <f t="shared" si="2"/>
        <v>2.7</v>
      </c>
      <c r="I20" s="115">
        <f t="shared" si="3"/>
        <v>0.4</v>
      </c>
      <c r="J20" s="115">
        <f t="shared" si="3"/>
        <v>0.1</v>
      </c>
    </row>
    <row r="21" spans="2:10" s="110" customFormat="1" ht="23.25" customHeight="1">
      <c r="B21" s="111" t="s">
        <v>80</v>
      </c>
      <c r="C21" s="112">
        <v>446</v>
      </c>
      <c r="D21" s="112">
        <v>102</v>
      </c>
      <c r="E21" s="113">
        <f t="shared" si="1"/>
        <v>22.869955156950674</v>
      </c>
      <c r="F21" s="112">
        <f t="shared" si="0"/>
        <v>-344</v>
      </c>
      <c r="H21" s="116">
        <f t="shared" si="2"/>
        <v>2</v>
      </c>
      <c r="I21" s="115">
        <f t="shared" si="3"/>
        <v>0.4</v>
      </c>
      <c r="J21" s="115">
        <f t="shared" si="3"/>
        <v>0.1</v>
      </c>
    </row>
    <row r="22" spans="2:10" s="110" customFormat="1" ht="23.25" customHeight="1">
      <c r="B22" s="111" t="s">
        <v>81</v>
      </c>
      <c r="C22" s="112">
        <v>136</v>
      </c>
      <c r="D22" s="112">
        <v>127</v>
      </c>
      <c r="E22" s="113">
        <f t="shared" si="1"/>
        <v>93.38235294117648</v>
      </c>
      <c r="F22" s="112">
        <f t="shared" si="0"/>
        <v>-9</v>
      </c>
      <c r="H22" s="116">
        <f t="shared" si="2"/>
        <v>2.5</v>
      </c>
      <c r="I22" s="115">
        <f t="shared" si="3"/>
        <v>0.1</v>
      </c>
      <c r="J22" s="115">
        <f t="shared" si="3"/>
        <v>0.1</v>
      </c>
    </row>
    <row r="23" spans="2:10" s="110" customFormat="1" ht="23.25" customHeight="1">
      <c r="B23" s="111" t="s">
        <v>82</v>
      </c>
      <c r="C23" s="112">
        <v>218</v>
      </c>
      <c r="D23" s="112">
        <v>16</v>
      </c>
      <c r="E23" s="113">
        <f t="shared" si="1"/>
        <v>7.339449541284404</v>
      </c>
      <c r="F23" s="112">
        <f t="shared" si="0"/>
        <v>-202</v>
      </c>
      <c r="H23" s="114">
        <f t="shared" si="2"/>
        <v>0.3</v>
      </c>
      <c r="I23" s="115">
        <f t="shared" si="3"/>
        <v>0.2</v>
      </c>
      <c r="J23" s="115">
        <f t="shared" si="3"/>
        <v>0</v>
      </c>
    </row>
    <row r="24" spans="2:10" s="110" customFormat="1" ht="23.25" customHeight="1">
      <c r="B24" s="111" t="s">
        <v>83</v>
      </c>
      <c r="C24" s="117">
        <v>211</v>
      </c>
      <c r="D24" s="117">
        <v>31</v>
      </c>
      <c r="E24" s="113">
        <f t="shared" si="1"/>
        <v>14.691943127962084</v>
      </c>
      <c r="F24" s="112">
        <f t="shared" si="0"/>
        <v>-180</v>
      </c>
      <c r="H24" s="114">
        <f t="shared" si="2"/>
        <v>0.6</v>
      </c>
      <c r="I24" s="115">
        <f t="shared" si="3"/>
        <v>0.2</v>
      </c>
      <c r="J24" s="115">
        <f t="shared" si="3"/>
        <v>0</v>
      </c>
    </row>
    <row r="25" spans="2:10" s="110" customFormat="1" ht="23.25" customHeight="1">
      <c r="B25" s="111" t="s">
        <v>84</v>
      </c>
      <c r="C25" s="112">
        <v>134</v>
      </c>
      <c r="D25" s="112">
        <v>330</v>
      </c>
      <c r="E25" s="113">
        <f t="shared" si="1"/>
        <v>246.2686567164179</v>
      </c>
      <c r="F25" s="112">
        <f t="shared" si="0"/>
        <v>196</v>
      </c>
      <c r="H25" s="114">
        <f t="shared" si="2"/>
        <v>6.4</v>
      </c>
      <c r="I25" s="115">
        <f t="shared" si="3"/>
        <v>0.1</v>
      </c>
      <c r="J25" s="115">
        <f t="shared" si="3"/>
        <v>0.3</v>
      </c>
    </row>
    <row r="26" spans="2:10" s="110" customFormat="1" ht="26.25" customHeight="1">
      <c r="B26" s="145" t="s">
        <v>85</v>
      </c>
      <c r="C26" s="112">
        <v>192</v>
      </c>
      <c r="D26" s="112">
        <v>154</v>
      </c>
      <c r="E26" s="113">
        <f t="shared" si="1"/>
        <v>80.20833333333334</v>
      </c>
      <c r="F26" s="112">
        <f t="shared" si="0"/>
        <v>-38</v>
      </c>
      <c r="H26" s="114">
        <f t="shared" si="2"/>
        <v>3</v>
      </c>
      <c r="I26" s="115">
        <f t="shared" si="3"/>
        <v>0.2</v>
      </c>
      <c r="J26" s="115">
        <f t="shared" si="3"/>
        <v>0.2</v>
      </c>
    </row>
    <row r="27" spans="2:10" s="110" customFormat="1" ht="23.25" customHeight="1">
      <c r="B27" s="145" t="s">
        <v>86</v>
      </c>
      <c r="C27" s="112">
        <v>1929</v>
      </c>
      <c r="D27" s="112">
        <v>1300</v>
      </c>
      <c r="E27" s="113">
        <f t="shared" si="1"/>
        <v>67.3924313115604</v>
      </c>
      <c r="F27" s="112">
        <f t="shared" si="0"/>
        <v>-629</v>
      </c>
      <c r="H27" s="114">
        <f t="shared" si="2"/>
        <v>25.2</v>
      </c>
      <c r="I27" s="115">
        <f t="shared" si="3"/>
        <v>1.9</v>
      </c>
      <c r="J27" s="115">
        <f t="shared" si="3"/>
        <v>1.3</v>
      </c>
    </row>
    <row r="28" spans="2:10" s="110" customFormat="1" ht="34.5" customHeight="1">
      <c r="B28" s="145" t="s">
        <v>87</v>
      </c>
      <c r="C28" s="112">
        <v>882</v>
      </c>
      <c r="D28" s="112">
        <v>671</v>
      </c>
      <c r="E28" s="113">
        <f t="shared" si="1"/>
        <v>76.07709750566893</v>
      </c>
      <c r="F28" s="112">
        <f t="shared" si="0"/>
        <v>-211</v>
      </c>
      <c r="H28" s="114">
        <f t="shared" si="2"/>
        <v>13</v>
      </c>
      <c r="I28" s="115">
        <f t="shared" si="3"/>
        <v>0.9</v>
      </c>
      <c r="J28" s="115">
        <f t="shared" si="3"/>
        <v>0.7</v>
      </c>
    </row>
    <row r="29" spans="2:10" s="110" customFormat="1" ht="35.25" customHeight="1">
      <c r="B29" s="145" t="s">
        <v>55</v>
      </c>
      <c r="C29" s="112">
        <v>906</v>
      </c>
      <c r="D29" s="112">
        <v>325</v>
      </c>
      <c r="E29" s="113">
        <f t="shared" si="1"/>
        <v>35.8719646799117</v>
      </c>
      <c r="F29" s="112">
        <f t="shared" si="0"/>
        <v>-581</v>
      </c>
      <c r="H29" s="114">
        <f t="shared" si="2"/>
        <v>6.3</v>
      </c>
      <c r="I29" s="115">
        <f t="shared" si="3"/>
        <v>0.9</v>
      </c>
      <c r="J29" s="115">
        <f t="shared" si="3"/>
        <v>0.3</v>
      </c>
    </row>
  </sheetData>
  <sheetProtection/>
  <mergeCells count="6">
    <mergeCell ref="A2:F2"/>
    <mergeCell ref="B5:B6"/>
    <mergeCell ref="C5:C6"/>
    <mergeCell ref="D5:D6"/>
    <mergeCell ref="E5:F5"/>
    <mergeCell ref="B4:C4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3" zoomScaleSheetLayoutView="75" zoomScalePageLayoutView="0" workbookViewId="0" topLeftCell="A4">
      <selection activeCell="C7" sqref="C7:C25"/>
    </sheetView>
  </sheetViews>
  <sheetFormatPr defaultColWidth="8.8515625" defaultRowHeight="15"/>
  <cols>
    <col min="1" max="1" width="45.57421875" style="40" customWidth="1"/>
    <col min="2" max="2" width="13.00390625" style="40" customWidth="1"/>
    <col min="3" max="3" width="12.140625" style="40" customWidth="1"/>
    <col min="4" max="4" width="14.28125" style="40" customWidth="1"/>
    <col min="5" max="5" width="15.28125" style="40" customWidth="1"/>
    <col min="6" max="8" width="8.8515625" style="40" customWidth="1"/>
    <col min="9" max="9" width="43.00390625" style="40" customWidth="1"/>
    <col min="10" max="16384" width="8.8515625" style="40" customWidth="1"/>
  </cols>
  <sheetData>
    <row r="1" spans="1:5" s="35" customFormat="1" ht="41.25" customHeight="1">
      <c r="A1" s="299" t="s">
        <v>156</v>
      </c>
      <c r="B1" s="299"/>
      <c r="C1" s="299"/>
      <c r="D1" s="299"/>
      <c r="E1" s="299"/>
    </row>
    <row r="2" spans="1:5" s="35" customFormat="1" ht="21.75" customHeight="1">
      <c r="A2" s="300" t="s">
        <v>17</v>
      </c>
      <c r="B2" s="300"/>
      <c r="C2" s="300"/>
      <c r="D2" s="300"/>
      <c r="E2" s="300"/>
    </row>
    <row r="3" spans="1:5" s="37" customFormat="1" ht="19.5" customHeight="1" thickBot="1">
      <c r="A3" s="152" t="s">
        <v>62</v>
      </c>
      <c r="B3" s="36"/>
      <c r="C3" s="36"/>
      <c r="D3" s="36"/>
      <c r="E3" s="36"/>
    </row>
    <row r="4" spans="1:5" s="37" customFormat="1" ht="21" customHeight="1">
      <c r="A4" s="270"/>
      <c r="B4" s="272" t="s">
        <v>154</v>
      </c>
      <c r="C4" s="274" t="s">
        <v>155</v>
      </c>
      <c r="D4" s="267" t="s">
        <v>51</v>
      </c>
      <c r="E4" s="268"/>
    </row>
    <row r="5" spans="1:5" s="37" customFormat="1" ht="34.5" customHeight="1">
      <c r="A5" s="271"/>
      <c r="B5" s="273"/>
      <c r="C5" s="275"/>
      <c r="D5" s="120" t="s">
        <v>53</v>
      </c>
      <c r="E5" s="132" t="s">
        <v>2</v>
      </c>
    </row>
    <row r="6" spans="1:5" s="38" customFormat="1" ht="21" customHeight="1">
      <c r="A6" s="133" t="s">
        <v>58</v>
      </c>
      <c r="B6" s="134">
        <f>SUM(B7:B25)</f>
        <v>8073</v>
      </c>
      <c r="C6" s="135">
        <f>SUM(C7:C25)</f>
        <v>5163</v>
      </c>
      <c r="D6" s="136">
        <f>C6-B6</f>
        <v>-2910</v>
      </c>
      <c r="E6" s="137">
        <f>IF(B6=0,0,(C6/B6)*100)</f>
        <v>63.95392047565961</v>
      </c>
    </row>
    <row r="7" spans="1:9" ht="39.75" customHeight="1">
      <c r="A7" s="138" t="s">
        <v>18</v>
      </c>
      <c r="B7" s="139">
        <v>161</v>
      </c>
      <c r="C7" s="139">
        <v>508</v>
      </c>
      <c r="D7" s="140">
        <f aca="true" t="shared" si="0" ref="D7:D25">C7-B7</f>
        <v>347</v>
      </c>
      <c r="E7" s="141">
        <f aca="true" t="shared" si="1" ref="E7:E25">IF(B7=0,0,(C7/B7)*100)</f>
        <v>315.52795031055905</v>
      </c>
      <c r="F7" s="38"/>
      <c r="G7" s="39"/>
      <c r="I7" s="41"/>
    </row>
    <row r="8" spans="1:9" ht="44.25" customHeight="1">
      <c r="A8" s="138" t="s">
        <v>93</v>
      </c>
      <c r="B8" s="139">
        <v>15</v>
      </c>
      <c r="C8" s="139">
        <v>2</v>
      </c>
      <c r="D8" s="140">
        <f t="shared" si="0"/>
        <v>-13</v>
      </c>
      <c r="E8" s="141">
        <f t="shared" si="1"/>
        <v>13.333333333333334</v>
      </c>
      <c r="F8" s="38"/>
      <c r="G8" s="39"/>
      <c r="I8" s="41"/>
    </row>
    <row r="9" spans="1:9" s="42" customFormat="1" ht="27" customHeight="1">
      <c r="A9" s="138" t="s">
        <v>94</v>
      </c>
      <c r="B9" s="139">
        <v>180</v>
      </c>
      <c r="C9" s="139">
        <v>701</v>
      </c>
      <c r="D9" s="140">
        <f t="shared" si="0"/>
        <v>521</v>
      </c>
      <c r="E9" s="141">
        <f t="shared" si="1"/>
        <v>389.44444444444446</v>
      </c>
      <c r="F9" s="38"/>
      <c r="G9" s="39"/>
      <c r="H9" s="40"/>
      <c r="I9" s="41"/>
    </row>
    <row r="10" spans="1:11" ht="43.5" customHeight="1">
      <c r="A10" s="138" t="s">
        <v>19</v>
      </c>
      <c r="B10" s="139">
        <v>20</v>
      </c>
      <c r="C10" s="139">
        <v>13</v>
      </c>
      <c r="D10" s="140">
        <f t="shared" si="0"/>
        <v>-7</v>
      </c>
      <c r="E10" s="141">
        <f t="shared" si="1"/>
        <v>65</v>
      </c>
      <c r="F10" s="38"/>
      <c r="G10" s="39"/>
      <c r="I10" s="41"/>
      <c r="K10" s="43"/>
    </row>
    <row r="11" spans="1:9" ht="42" customHeight="1">
      <c r="A11" s="138" t="s">
        <v>20</v>
      </c>
      <c r="B11" s="139">
        <v>120</v>
      </c>
      <c r="C11" s="139">
        <v>73</v>
      </c>
      <c r="D11" s="140">
        <f t="shared" si="0"/>
        <v>-47</v>
      </c>
      <c r="E11" s="141">
        <f t="shared" si="1"/>
        <v>60.83333333333333</v>
      </c>
      <c r="F11" s="38"/>
      <c r="G11" s="39"/>
      <c r="I11" s="41"/>
    </row>
    <row r="12" spans="1:9" ht="19.5" customHeight="1">
      <c r="A12" s="138" t="s">
        <v>95</v>
      </c>
      <c r="B12" s="139">
        <v>2</v>
      </c>
      <c r="C12" s="139">
        <v>283</v>
      </c>
      <c r="D12" s="140">
        <f t="shared" si="0"/>
        <v>281</v>
      </c>
      <c r="E12" s="141">
        <f t="shared" si="1"/>
        <v>14150</v>
      </c>
      <c r="F12" s="38"/>
      <c r="G12" s="39"/>
      <c r="I12" s="121"/>
    </row>
    <row r="13" spans="1:9" ht="41.25" customHeight="1">
      <c r="A13" s="138" t="s">
        <v>21</v>
      </c>
      <c r="B13" s="139">
        <v>59</v>
      </c>
      <c r="C13" s="139">
        <v>74</v>
      </c>
      <c r="D13" s="140">
        <f t="shared" si="0"/>
        <v>15</v>
      </c>
      <c r="E13" s="141">
        <f t="shared" si="1"/>
        <v>125.42372881355932</v>
      </c>
      <c r="F13" s="38"/>
      <c r="G13" s="39"/>
      <c r="I13" s="41"/>
    </row>
    <row r="14" spans="1:9" ht="41.25" customHeight="1">
      <c r="A14" s="138" t="s">
        <v>22</v>
      </c>
      <c r="B14" s="139">
        <v>20</v>
      </c>
      <c r="C14" s="139">
        <v>91</v>
      </c>
      <c r="D14" s="140">
        <f t="shared" si="0"/>
        <v>71</v>
      </c>
      <c r="E14" s="141">
        <f t="shared" si="1"/>
        <v>455</v>
      </c>
      <c r="F14" s="38"/>
      <c r="G14" s="39"/>
      <c r="I14" s="41"/>
    </row>
    <row r="15" spans="1:9" ht="42" customHeight="1">
      <c r="A15" s="138" t="s">
        <v>23</v>
      </c>
      <c r="B15" s="139">
        <v>0</v>
      </c>
      <c r="C15" s="139">
        <v>0</v>
      </c>
      <c r="D15" s="140">
        <f t="shared" si="0"/>
        <v>0</v>
      </c>
      <c r="E15" s="141">
        <f t="shared" si="1"/>
        <v>0</v>
      </c>
      <c r="F15" s="38"/>
      <c r="G15" s="39"/>
      <c r="I15" s="41"/>
    </row>
    <row r="16" spans="1:9" ht="23.25" customHeight="1">
      <c r="A16" s="138" t="s">
        <v>24</v>
      </c>
      <c r="B16" s="139">
        <v>78</v>
      </c>
      <c r="C16" s="139">
        <v>19</v>
      </c>
      <c r="D16" s="140">
        <f t="shared" si="0"/>
        <v>-59</v>
      </c>
      <c r="E16" s="141">
        <f t="shared" si="1"/>
        <v>24.358974358974358</v>
      </c>
      <c r="F16" s="38"/>
      <c r="G16" s="39"/>
      <c r="I16" s="41"/>
    </row>
    <row r="17" spans="1:9" ht="22.5" customHeight="1">
      <c r="A17" s="138" t="s">
        <v>25</v>
      </c>
      <c r="B17" s="139">
        <v>87</v>
      </c>
      <c r="C17" s="139">
        <v>0</v>
      </c>
      <c r="D17" s="140">
        <f t="shared" si="0"/>
        <v>-87</v>
      </c>
      <c r="E17" s="141">
        <f t="shared" si="1"/>
        <v>0</v>
      </c>
      <c r="F17" s="38"/>
      <c r="G17" s="39"/>
      <c r="I17" s="41"/>
    </row>
    <row r="18" spans="1:9" ht="22.5" customHeight="1">
      <c r="A18" s="138" t="s">
        <v>26</v>
      </c>
      <c r="B18" s="139">
        <v>15</v>
      </c>
      <c r="C18" s="139">
        <v>25</v>
      </c>
      <c r="D18" s="140">
        <f t="shared" si="0"/>
        <v>10</v>
      </c>
      <c r="E18" s="141">
        <f t="shared" si="1"/>
        <v>166.66666666666669</v>
      </c>
      <c r="F18" s="38"/>
      <c r="G18" s="39"/>
      <c r="I18" s="41"/>
    </row>
    <row r="19" spans="1:9" ht="38.25" customHeight="1">
      <c r="A19" s="138" t="s">
        <v>27</v>
      </c>
      <c r="B19" s="139">
        <v>158</v>
      </c>
      <c r="C19" s="139">
        <v>35</v>
      </c>
      <c r="D19" s="140">
        <f t="shared" si="0"/>
        <v>-123</v>
      </c>
      <c r="E19" s="141">
        <f t="shared" si="1"/>
        <v>22.151898734177212</v>
      </c>
      <c r="F19" s="38"/>
      <c r="G19" s="39"/>
      <c r="I19" s="122"/>
    </row>
    <row r="20" spans="1:9" ht="35.25" customHeight="1">
      <c r="A20" s="138" t="s">
        <v>28</v>
      </c>
      <c r="B20" s="139">
        <v>7</v>
      </c>
      <c r="C20" s="139">
        <v>0</v>
      </c>
      <c r="D20" s="140">
        <f t="shared" si="0"/>
        <v>-7</v>
      </c>
      <c r="E20" s="141">
        <f t="shared" si="1"/>
        <v>0</v>
      </c>
      <c r="F20" s="38"/>
      <c r="G20" s="39"/>
      <c r="I20" s="41"/>
    </row>
    <row r="21" spans="1:9" ht="41.25" customHeight="1">
      <c r="A21" s="138" t="s">
        <v>88</v>
      </c>
      <c r="B21" s="139">
        <v>4344</v>
      </c>
      <c r="C21" s="139">
        <v>1618</v>
      </c>
      <c r="D21" s="140">
        <f t="shared" si="0"/>
        <v>-2726</v>
      </c>
      <c r="E21" s="141">
        <f t="shared" si="1"/>
        <v>37.24677716390424</v>
      </c>
      <c r="F21" s="38"/>
      <c r="G21" s="39"/>
      <c r="I21" s="41"/>
    </row>
    <row r="22" spans="1:9" ht="19.5" customHeight="1">
      <c r="A22" s="138" t="s">
        <v>29</v>
      </c>
      <c r="B22" s="139">
        <v>572</v>
      </c>
      <c r="C22" s="139">
        <v>400</v>
      </c>
      <c r="D22" s="140">
        <f t="shared" si="0"/>
        <v>-172</v>
      </c>
      <c r="E22" s="141">
        <f t="shared" si="1"/>
        <v>69.93006993006993</v>
      </c>
      <c r="F22" s="38"/>
      <c r="G22" s="39"/>
      <c r="I22" s="41"/>
    </row>
    <row r="23" spans="1:9" ht="39" customHeight="1">
      <c r="A23" s="138" t="s">
        <v>30</v>
      </c>
      <c r="B23" s="139">
        <v>2199</v>
      </c>
      <c r="C23" s="139">
        <v>1280</v>
      </c>
      <c r="D23" s="140">
        <f t="shared" si="0"/>
        <v>-919</v>
      </c>
      <c r="E23" s="141">
        <f t="shared" si="1"/>
        <v>58.20827648931333</v>
      </c>
      <c r="F23" s="38"/>
      <c r="G23" s="39"/>
      <c r="I23" s="41"/>
    </row>
    <row r="24" spans="1:9" ht="38.25" customHeight="1">
      <c r="A24" s="138" t="s">
        <v>31</v>
      </c>
      <c r="B24" s="139">
        <v>36</v>
      </c>
      <c r="C24" s="139">
        <v>41</v>
      </c>
      <c r="D24" s="140">
        <v>0</v>
      </c>
      <c r="E24" s="141">
        <f t="shared" si="1"/>
        <v>113.88888888888889</v>
      </c>
      <c r="F24" s="38"/>
      <c r="G24" s="39"/>
      <c r="I24" s="41"/>
    </row>
    <row r="25" spans="1:9" ht="22.5" customHeight="1" thickBot="1">
      <c r="A25" s="142" t="s">
        <v>32</v>
      </c>
      <c r="B25" s="143">
        <v>0</v>
      </c>
      <c r="C25" s="143">
        <v>0</v>
      </c>
      <c r="D25" s="144">
        <f t="shared" si="0"/>
        <v>0</v>
      </c>
      <c r="E25" s="154">
        <f t="shared" si="1"/>
        <v>0</v>
      </c>
      <c r="F25" s="38"/>
      <c r="G25" s="39"/>
      <c r="I25" s="41"/>
    </row>
    <row r="26" spans="1:9" ht="15.75">
      <c r="A26" s="44"/>
      <c r="B26" s="44"/>
      <c r="C26" s="44"/>
      <c r="D26" s="44"/>
      <c r="E26" s="44"/>
      <c r="I26" s="41"/>
    </row>
    <row r="27" spans="1:5" ht="12.75">
      <c r="A27" s="44"/>
      <c r="B27" s="44"/>
      <c r="C27" s="44"/>
      <c r="D27" s="44"/>
      <c r="E27" s="44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zoomScale="59" zoomScaleNormal="59" zoomScaleSheetLayoutView="75" zoomScalePageLayoutView="0" workbookViewId="0" topLeftCell="A1">
      <selection activeCell="C11" sqref="C11:C14"/>
    </sheetView>
  </sheetViews>
  <sheetFormatPr defaultColWidth="8.8515625" defaultRowHeight="15"/>
  <cols>
    <col min="1" max="1" width="52.8515625" style="40" customWidth="1"/>
    <col min="2" max="2" width="25.57421875" style="40" customWidth="1"/>
    <col min="3" max="3" width="26.421875" style="40" customWidth="1"/>
    <col min="4" max="4" width="22.00390625" style="40" customWidth="1"/>
    <col min="5" max="5" width="27.28125" style="40" customWidth="1"/>
    <col min="6" max="6" width="8.8515625" style="40" customWidth="1"/>
    <col min="7" max="7" width="10.8515625" style="40" bestFit="1" customWidth="1"/>
    <col min="8" max="16384" width="8.8515625" style="40" customWidth="1"/>
  </cols>
  <sheetData>
    <row r="1" spans="1:5" s="35" customFormat="1" ht="39" customHeight="1">
      <c r="A1" s="269" t="s">
        <v>157</v>
      </c>
      <c r="B1" s="269"/>
      <c r="C1" s="269"/>
      <c r="D1" s="269"/>
      <c r="E1" s="269"/>
    </row>
    <row r="2" spans="1:5" s="35" customFormat="1" ht="20.25" customHeight="1">
      <c r="A2" s="264" t="s">
        <v>33</v>
      </c>
      <c r="B2" s="264"/>
      <c r="C2" s="264"/>
      <c r="D2" s="264"/>
      <c r="E2" s="264"/>
    </row>
    <row r="3" spans="1:5" s="35" customFormat="1" ht="17.25" customHeight="1" thickBot="1">
      <c r="A3" s="152" t="s">
        <v>62</v>
      </c>
      <c r="B3" s="119"/>
      <c r="C3" s="119"/>
      <c r="D3" s="119"/>
      <c r="E3" s="119"/>
    </row>
    <row r="4" spans="1:5" s="37" customFormat="1" ht="25.5" customHeight="1">
      <c r="A4" s="265"/>
      <c r="B4" s="301" t="s">
        <v>154</v>
      </c>
      <c r="C4" s="301" t="s">
        <v>155</v>
      </c>
      <c r="D4" s="301" t="s">
        <v>51</v>
      </c>
      <c r="E4" s="303"/>
    </row>
    <row r="5" spans="1:5" s="37" customFormat="1" ht="37.5" customHeight="1">
      <c r="A5" s="266"/>
      <c r="B5" s="302"/>
      <c r="C5" s="302"/>
      <c r="D5" s="123" t="s">
        <v>53</v>
      </c>
      <c r="E5" s="124" t="s">
        <v>2</v>
      </c>
    </row>
    <row r="6" spans="1:7" s="46" customFormat="1" ht="34.5" customHeight="1">
      <c r="A6" s="151" t="s">
        <v>58</v>
      </c>
      <c r="B6" s="45">
        <f>SUM(B7:B15)</f>
        <v>8073</v>
      </c>
      <c r="C6" s="45">
        <f>SUM(C7:C15)</f>
        <v>5163</v>
      </c>
      <c r="D6" s="45">
        <f>C6-B6</f>
        <v>-2910</v>
      </c>
      <c r="E6" s="125">
        <f>ROUND(C6/B6*100,1)</f>
        <v>64</v>
      </c>
      <c r="G6" s="47"/>
    </row>
    <row r="7" spans="1:11" ht="51" customHeight="1">
      <c r="A7" s="126" t="s">
        <v>34</v>
      </c>
      <c r="B7" s="48">
        <v>1671</v>
      </c>
      <c r="C7" s="48">
        <v>624</v>
      </c>
      <c r="D7" s="49">
        <f aca="true" t="shared" si="0" ref="D7:D15">C7-B7</f>
        <v>-1047</v>
      </c>
      <c r="E7" s="127">
        <f aca="true" t="shared" si="1" ref="E7:E15">ROUND(C7/B7*100,1)</f>
        <v>37.3</v>
      </c>
      <c r="G7" s="47"/>
      <c r="H7" s="50"/>
      <c r="K7" s="50"/>
    </row>
    <row r="8" spans="1:11" ht="35.25" customHeight="1">
      <c r="A8" s="126" t="s">
        <v>35</v>
      </c>
      <c r="B8" s="48">
        <v>2096</v>
      </c>
      <c r="C8" s="48">
        <v>1280</v>
      </c>
      <c r="D8" s="49">
        <f t="shared" si="0"/>
        <v>-816</v>
      </c>
      <c r="E8" s="127">
        <f t="shared" si="1"/>
        <v>61.1</v>
      </c>
      <c r="G8" s="47"/>
      <c r="H8" s="50"/>
      <c r="K8" s="50"/>
    </row>
    <row r="9" spans="1:11" s="42" customFormat="1" ht="25.5" customHeight="1">
      <c r="A9" s="126" t="s">
        <v>36</v>
      </c>
      <c r="B9" s="48">
        <v>1681</v>
      </c>
      <c r="C9" s="48">
        <v>909</v>
      </c>
      <c r="D9" s="49">
        <f t="shared" si="0"/>
        <v>-772</v>
      </c>
      <c r="E9" s="127">
        <f t="shared" si="1"/>
        <v>54.1</v>
      </c>
      <c r="F9" s="40"/>
      <c r="G9" s="47"/>
      <c r="H9" s="50"/>
      <c r="I9" s="40"/>
      <c r="K9" s="50"/>
    </row>
    <row r="10" spans="1:11" ht="36.75" customHeight="1">
      <c r="A10" s="126" t="s">
        <v>37</v>
      </c>
      <c r="B10" s="48">
        <v>278</v>
      </c>
      <c r="C10" s="48">
        <v>162</v>
      </c>
      <c r="D10" s="49">
        <f t="shared" si="0"/>
        <v>-116</v>
      </c>
      <c r="E10" s="127">
        <f t="shared" si="1"/>
        <v>58.3</v>
      </c>
      <c r="G10" s="47"/>
      <c r="H10" s="50"/>
      <c r="K10" s="50"/>
    </row>
    <row r="11" spans="1:11" ht="28.5" customHeight="1">
      <c r="A11" s="126" t="s">
        <v>38</v>
      </c>
      <c r="B11" s="48">
        <v>1054</v>
      </c>
      <c r="C11" s="48">
        <v>515</v>
      </c>
      <c r="D11" s="49">
        <f t="shared" si="0"/>
        <v>-539</v>
      </c>
      <c r="E11" s="127">
        <f t="shared" si="1"/>
        <v>48.9</v>
      </c>
      <c r="G11" s="47"/>
      <c r="H11" s="50"/>
      <c r="K11" s="50"/>
    </row>
    <row r="12" spans="1:11" ht="59.25" customHeight="1">
      <c r="A12" s="126" t="s">
        <v>39</v>
      </c>
      <c r="B12" s="48">
        <v>49</v>
      </c>
      <c r="C12" s="48">
        <v>113</v>
      </c>
      <c r="D12" s="49">
        <f t="shared" si="0"/>
        <v>64</v>
      </c>
      <c r="E12" s="127">
        <f t="shared" si="1"/>
        <v>230.6</v>
      </c>
      <c r="G12" s="47"/>
      <c r="H12" s="50"/>
      <c r="K12" s="50"/>
    </row>
    <row r="13" spans="1:18" ht="30.75" customHeight="1">
      <c r="A13" s="126" t="s">
        <v>40</v>
      </c>
      <c r="B13" s="48">
        <v>209</v>
      </c>
      <c r="C13" s="48">
        <v>496</v>
      </c>
      <c r="D13" s="49">
        <f t="shared" si="0"/>
        <v>287</v>
      </c>
      <c r="E13" s="127">
        <f t="shared" si="1"/>
        <v>237.3</v>
      </c>
      <c r="G13" s="47"/>
      <c r="H13" s="50"/>
      <c r="K13" s="50"/>
      <c r="R13" s="51"/>
    </row>
    <row r="14" spans="1:18" ht="75" customHeight="1">
      <c r="A14" s="126" t="s">
        <v>41</v>
      </c>
      <c r="B14" s="48">
        <v>418</v>
      </c>
      <c r="C14" s="48">
        <v>522</v>
      </c>
      <c r="D14" s="49">
        <f t="shared" si="0"/>
        <v>104</v>
      </c>
      <c r="E14" s="127">
        <f t="shared" si="1"/>
        <v>124.9</v>
      </c>
      <c r="G14" s="47"/>
      <c r="H14" s="50"/>
      <c r="K14" s="50"/>
      <c r="R14" s="51"/>
    </row>
    <row r="15" spans="1:18" ht="33" customHeight="1" thickBot="1">
      <c r="A15" s="128" t="s">
        <v>42</v>
      </c>
      <c r="B15" s="129">
        <v>617</v>
      </c>
      <c r="C15" s="129">
        <v>542</v>
      </c>
      <c r="D15" s="130">
        <f t="shared" si="0"/>
        <v>-75</v>
      </c>
      <c r="E15" s="131">
        <f t="shared" si="1"/>
        <v>87.8</v>
      </c>
      <c r="G15" s="47"/>
      <c r="H15" s="50"/>
      <c r="K15" s="50"/>
      <c r="R15" s="51"/>
    </row>
    <row r="16" spans="1:18" ht="12.75">
      <c r="A16" s="44"/>
      <c r="B16" s="44"/>
      <c r="C16" s="44"/>
      <c r="D16" s="44"/>
      <c r="R16" s="51"/>
    </row>
    <row r="17" spans="1:18" ht="12.75">
      <c r="A17" s="44"/>
      <c r="B17" s="44"/>
      <c r="C17" s="44"/>
      <c r="D17" s="44"/>
      <c r="R17" s="51"/>
    </row>
    <row r="18" ht="12.75">
      <c r="R18" s="51"/>
    </row>
    <row r="19" ht="12.75">
      <c r="R19" s="51"/>
    </row>
    <row r="20" ht="12.75">
      <c r="R20" s="51"/>
    </row>
    <row r="21" ht="12.75">
      <c r="R21" s="51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3"/>
  <sheetViews>
    <sheetView view="pageBreakPreview" zoomScale="70" zoomScaleSheetLayoutView="70" workbookViewId="0" topLeftCell="A1">
      <pane xSplit="1" ySplit="4" topLeftCell="B5" activePane="bottomRight" state="frozen"/>
      <selection pane="topLeft" activeCell="L9" sqref="L9"/>
      <selection pane="topRight" activeCell="L9" sqref="L9"/>
      <selection pane="bottomLeft" activeCell="L9" sqref="L9"/>
      <selection pane="bottomRight" activeCell="D28" sqref="D28"/>
    </sheetView>
  </sheetViews>
  <sheetFormatPr defaultColWidth="9.140625" defaultRowHeight="15"/>
  <cols>
    <col min="1" max="1" width="70.421875" style="221" customWidth="1"/>
    <col min="2" max="2" width="12.140625" style="221" customWidth="1"/>
    <col min="3" max="3" width="12.8515625" style="243" customWidth="1"/>
    <col min="4" max="4" width="9.00390625" style="221" customWidth="1"/>
    <col min="5" max="5" width="15.140625" style="221" customWidth="1"/>
    <col min="6" max="16384" width="9.140625" style="221" customWidth="1"/>
  </cols>
  <sheetData>
    <row r="1" spans="1:5" ht="28.5" customHeight="1">
      <c r="A1" s="317" t="s">
        <v>127</v>
      </c>
      <c r="B1" s="317"/>
      <c r="C1" s="317"/>
      <c r="D1" s="317"/>
      <c r="E1" s="317"/>
    </row>
    <row r="2" spans="1:7" ht="37.5" customHeight="1">
      <c r="A2" s="318" t="s">
        <v>158</v>
      </c>
      <c r="B2" s="318"/>
      <c r="C2" s="318"/>
      <c r="D2" s="318"/>
      <c r="E2" s="318"/>
      <c r="F2" s="319"/>
      <c r="G2" s="319"/>
    </row>
    <row r="3" spans="1:5" ht="13.5" customHeight="1">
      <c r="A3" s="314" t="s">
        <v>0</v>
      </c>
      <c r="B3" s="320" t="s">
        <v>63</v>
      </c>
      <c r="C3" s="320" t="s">
        <v>89</v>
      </c>
      <c r="D3" s="321" t="s">
        <v>1</v>
      </c>
      <c r="E3" s="321"/>
    </row>
    <row r="4" spans="1:5" ht="27" customHeight="1">
      <c r="A4" s="314"/>
      <c r="B4" s="320"/>
      <c r="C4" s="320"/>
      <c r="D4" s="222" t="s">
        <v>2</v>
      </c>
      <c r="E4" s="223" t="s">
        <v>128</v>
      </c>
    </row>
    <row r="5" spans="1:5" ht="23.25" customHeight="1">
      <c r="A5" s="181" t="s">
        <v>129</v>
      </c>
      <c r="B5" s="256">
        <v>29631</v>
      </c>
      <c r="C5" s="256">
        <v>28329</v>
      </c>
      <c r="D5" s="224">
        <f>ROUND(C5/B5*100,1)</f>
        <v>95.6</v>
      </c>
      <c r="E5" s="225">
        <f>C5-B5</f>
        <v>-1302</v>
      </c>
    </row>
    <row r="6" spans="1:5" ht="21.75" customHeight="1">
      <c r="A6" s="226" t="s">
        <v>153</v>
      </c>
      <c r="B6" s="257">
        <v>18693</v>
      </c>
      <c r="C6" s="257">
        <v>16512</v>
      </c>
      <c r="D6" s="227">
        <f>ROUND(C6/B6*100,1)</f>
        <v>88.3</v>
      </c>
      <c r="E6" s="228">
        <f>C6-B6</f>
        <v>-2181</v>
      </c>
    </row>
    <row r="7" spans="1:7" ht="39.75" customHeight="1">
      <c r="A7" s="182" t="s">
        <v>130</v>
      </c>
      <c r="B7" s="255">
        <v>24316</v>
      </c>
      <c r="C7" s="255">
        <v>23878</v>
      </c>
      <c r="D7" s="229">
        <f>ROUND(C7/B7*100,1)</f>
        <v>98.2</v>
      </c>
      <c r="E7" s="229">
        <f>C7-B7</f>
        <v>-438</v>
      </c>
      <c r="F7" s="230"/>
      <c r="G7" s="230"/>
    </row>
    <row r="8" spans="1:7" ht="28.5" customHeight="1">
      <c r="A8" s="183" t="s">
        <v>131</v>
      </c>
      <c r="B8" s="258">
        <v>13692</v>
      </c>
      <c r="C8" s="258">
        <v>13980</v>
      </c>
      <c r="D8" s="229">
        <f>ROUND(C8/B8*100,1)</f>
        <v>102.1</v>
      </c>
      <c r="E8" s="229">
        <f>C8-B8</f>
        <v>288</v>
      </c>
      <c r="F8" s="231"/>
      <c r="G8" s="232"/>
    </row>
    <row r="9" spans="1:8" ht="39.75" customHeight="1">
      <c r="A9" s="183" t="s">
        <v>132</v>
      </c>
      <c r="B9" s="262">
        <v>56.30860338871525</v>
      </c>
      <c r="C9" s="262">
        <v>58.5</v>
      </c>
      <c r="D9" s="306" t="s">
        <v>164</v>
      </c>
      <c r="E9" s="307"/>
      <c r="F9" s="231"/>
      <c r="G9" s="232"/>
      <c r="H9" s="233"/>
    </row>
    <row r="10" spans="1:8" ht="42" customHeight="1">
      <c r="A10" s="234" t="s">
        <v>133</v>
      </c>
      <c r="B10" s="256">
        <v>9907</v>
      </c>
      <c r="C10" s="256">
        <v>9340</v>
      </c>
      <c r="D10" s="224">
        <f aca="true" t="shared" si="0" ref="D10:D21">ROUND(C10/B10*100,1)</f>
        <v>94.3</v>
      </c>
      <c r="E10" s="225">
        <f aca="true" t="shared" si="1" ref="E10:E21">C10-B10</f>
        <v>-567</v>
      </c>
      <c r="H10" s="233"/>
    </row>
    <row r="11" spans="1:8" ht="43.5" customHeight="1">
      <c r="A11" s="235" t="s">
        <v>134</v>
      </c>
      <c r="B11" s="259">
        <v>23</v>
      </c>
      <c r="C11" s="259">
        <v>21</v>
      </c>
      <c r="D11" s="236">
        <f t="shared" si="0"/>
        <v>91.3</v>
      </c>
      <c r="E11" s="237">
        <f t="shared" si="1"/>
        <v>-2</v>
      </c>
      <c r="H11" s="233"/>
    </row>
    <row r="12" spans="1:5" ht="43.5" customHeight="1">
      <c r="A12" s="184" t="s">
        <v>135</v>
      </c>
      <c r="B12" s="260">
        <v>188</v>
      </c>
      <c r="C12" s="260">
        <v>247</v>
      </c>
      <c r="D12" s="238">
        <f t="shared" si="0"/>
        <v>131.4</v>
      </c>
      <c r="E12" s="239">
        <f t="shared" si="1"/>
        <v>59</v>
      </c>
    </row>
    <row r="13" spans="1:5" ht="29.25" customHeight="1">
      <c r="A13" s="184" t="s">
        <v>136</v>
      </c>
      <c r="B13" s="261">
        <v>2529</v>
      </c>
      <c r="C13" s="261">
        <v>2999</v>
      </c>
      <c r="D13" s="240">
        <f t="shared" si="0"/>
        <v>118.6</v>
      </c>
      <c r="E13" s="241">
        <f t="shared" si="1"/>
        <v>470</v>
      </c>
    </row>
    <row r="14" spans="1:5" ht="24.75" customHeight="1">
      <c r="A14" s="185" t="s">
        <v>137</v>
      </c>
      <c r="B14" s="255">
        <v>1093</v>
      </c>
      <c r="C14" s="255">
        <v>1833</v>
      </c>
      <c r="D14" s="229">
        <f t="shared" si="0"/>
        <v>167.7</v>
      </c>
      <c r="E14" s="229">
        <f t="shared" si="1"/>
        <v>740</v>
      </c>
    </row>
    <row r="15" spans="1:5" ht="36.75" customHeight="1">
      <c r="A15" s="186" t="s">
        <v>138</v>
      </c>
      <c r="B15" s="261">
        <v>12</v>
      </c>
      <c r="C15" s="261">
        <v>20</v>
      </c>
      <c r="D15" s="240">
        <f t="shared" si="0"/>
        <v>166.7</v>
      </c>
      <c r="E15" s="242">
        <f t="shared" si="1"/>
        <v>8</v>
      </c>
    </row>
    <row r="16" spans="1:6" ht="47.25" customHeight="1">
      <c r="A16" s="187" t="s">
        <v>139</v>
      </c>
      <c r="B16" s="259">
        <v>5896</v>
      </c>
      <c r="C16" s="259">
        <v>5784</v>
      </c>
      <c r="D16" s="236">
        <f t="shared" si="0"/>
        <v>98.1</v>
      </c>
      <c r="E16" s="236">
        <f t="shared" si="1"/>
        <v>-112</v>
      </c>
      <c r="F16" s="243"/>
    </row>
    <row r="17" spans="1:5" ht="42.75" customHeight="1">
      <c r="A17" s="184" t="s">
        <v>140</v>
      </c>
      <c r="B17" s="261">
        <v>82135</v>
      </c>
      <c r="C17" s="261">
        <v>93133</v>
      </c>
      <c r="D17" s="238">
        <f t="shared" si="0"/>
        <v>113.4</v>
      </c>
      <c r="E17" s="244">
        <f t="shared" si="1"/>
        <v>10998</v>
      </c>
    </row>
    <row r="18" spans="1:5" ht="25.5" customHeight="1">
      <c r="A18" s="184" t="s">
        <v>141</v>
      </c>
      <c r="B18" s="261">
        <v>23803</v>
      </c>
      <c r="C18" s="261">
        <v>23887</v>
      </c>
      <c r="D18" s="245">
        <f t="shared" si="0"/>
        <v>100.4</v>
      </c>
      <c r="E18" s="241">
        <f t="shared" si="1"/>
        <v>84</v>
      </c>
    </row>
    <row r="19" spans="1:6" ht="44.25" customHeight="1">
      <c r="A19" s="188" t="s">
        <v>142</v>
      </c>
      <c r="B19" s="261">
        <v>5437</v>
      </c>
      <c r="C19" s="261">
        <v>5443</v>
      </c>
      <c r="D19" s="246">
        <f t="shared" si="0"/>
        <v>100.1</v>
      </c>
      <c r="E19" s="247">
        <f t="shared" si="1"/>
        <v>6</v>
      </c>
      <c r="F19" s="248"/>
    </row>
    <row r="20" spans="1:6" ht="28.5" customHeight="1">
      <c r="A20" s="187" t="s">
        <v>143</v>
      </c>
      <c r="B20" s="256">
        <v>28768</v>
      </c>
      <c r="C20" s="256">
        <v>29626</v>
      </c>
      <c r="D20" s="224">
        <f t="shared" si="0"/>
        <v>103</v>
      </c>
      <c r="E20" s="225">
        <f t="shared" si="1"/>
        <v>858</v>
      </c>
      <c r="F20" s="248"/>
    </row>
    <row r="21" spans="1:6" ht="24" customHeight="1">
      <c r="A21" s="249" t="s">
        <v>144</v>
      </c>
      <c r="B21" s="257">
        <v>27673</v>
      </c>
      <c r="C21" s="257">
        <v>28425</v>
      </c>
      <c r="D21" s="227">
        <f t="shared" si="0"/>
        <v>102.7</v>
      </c>
      <c r="E21" s="228">
        <f t="shared" si="1"/>
        <v>752</v>
      </c>
      <c r="F21" s="248"/>
    </row>
    <row r="22" spans="1:5" ht="9" customHeight="1">
      <c r="A22" s="308" t="s">
        <v>145</v>
      </c>
      <c r="B22" s="309"/>
      <c r="C22" s="309"/>
      <c r="D22" s="309"/>
      <c r="E22" s="310"/>
    </row>
    <row r="23" spans="1:5" ht="12" customHeight="1">
      <c r="A23" s="311"/>
      <c r="B23" s="312"/>
      <c r="C23" s="312"/>
      <c r="D23" s="312"/>
      <c r="E23" s="313"/>
    </row>
    <row r="24" spans="1:5" ht="12.75" customHeight="1">
      <c r="A24" s="314" t="s">
        <v>0</v>
      </c>
      <c r="B24" s="314" t="s">
        <v>159</v>
      </c>
      <c r="C24" s="314" t="s">
        <v>160</v>
      </c>
      <c r="D24" s="315" t="s">
        <v>1</v>
      </c>
      <c r="E24" s="316"/>
    </row>
    <row r="25" spans="1:5" ht="33.75" customHeight="1">
      <c r="A25" s="314"/>
      <c r="B25" s="314"/>
      <c r="C25" s="314"/>
      <c r="D25" s="222" t="s">
        <v>2</v>
      </c>
      <c r="E25" s="250" t="s">
        <v>146</v>
      </c>
    </row>
    <row r="26" spans="1:5" ht="18.75" customHeight="1">
      <c r="A26" s="182" t="s">
        <v>147</v>
      </c>
      <c r="B26" s="255">
        <v>9955</v>
      </c>
      <c r="C26" s="255">
        <v>8696</v>
      </c>
      <c r="D26" s="229">
        <f>ROUND(C26/B26*100,1)</f>
        <v>87.4</v>
      </c>
      <c r="E26" s="251">
        <f>C26-B26</f>
        <v>-1259</v>
      </c>
    </row>
    <row r="27" spans="1:5" ht="24.75" customHeight="1">
      <c r="A27" s="182" t="s">
        <v>148</v>
      </c>
      <c r="B27" s="255">
        <v>7850</v>
      </c>
      <c r="C27" s="255">
        <v>7141</v>
      </c>
      <c r="D27" s="229">
        <f>ROUND(C27/B27*100,1)</f>
        <v>91</v>
      </c>
      <c r="E27" s="229">
        <f>C27-B27</f>
        <v>-709</v>
      </c>
    </row>
    <row r="28" spans="1:8" ht="33.75" customHeight="1">
      <c r="A28" s="182" t="s">
        <v>161</v>
      </c>
      <c r="B28" s="255">
        <v>2569</v>
      </c>
      <c r="C28" s="255">
        <v>3313</v>
      </c>
      <c r="D28" s="229">
        <f>ROUND(C28/B28*100,1)</f>
        <v>129</v>
      </c>
      <c r="E28" s="378">
        <v>744</v>
      </c>
      <c r="F28" s="248"/>
      <c r="H28" s="248"/>
    </row>
    <row r="29" spans="1:10" ht="22.5" customHeight="1">
      <c r="A29" s="189" t="s">
        <v>149</v>
      </c>
      <c r="B29" s="263">
        <v>1884</v>
      </c>
      <c r="C29" s="263">
        <v>1935</v>
      </c>
      <c r="D29" s="229">
        <f>ROUND(C29/B29*100,1)</f>
        <v>102.7</v>
      </c>
      <c r="E29" s="252">
        <f>C29-B29</f>
        <v>51</v>
      </c>
      <c r="H29" s="248"/>
      <c r="J29" s="253"/>
    </row>
    <row r="30" spans="1:10" ht="37.5" customHeight="1">
      <c r="A30" s="189" t="s">
        <v>150</v>
      </c>
      <c r="B30" s="229" t="s">
        <v>3</v>
      </c>
      <c r="C30" s="276">
        <v>489</v>
      </c>
      <c r="D30" s="229" t="s">
        <v>3</v>
      </c>
      <c r="E30" s="254" t="s">
        <v>3</v>
      </c>
      <c r="H30" s="248"/>
      <c r="J30" s="253"/>
    </row>
    <row r="31" spans="1:10" ht="21" customHeight="1">
      <c r="A31" s="190" t="s">
        <v>151</v>
      </c>
      <c r="B31" s="263">
        <v>4603</v>
      </c>
      <c r="C31" s="263">
        <v>5730</v>
      </c>
      <c r="D31" s="252">
        <f>ROUND(C31/B31*100,1)</f>
        <v>124.5</v>
      </c>
      <c r="E31" s="379">
        <v>1127</v>
      </c>
      <c r="H31" s="248"/>
      <c r="J31" s="253"/>
    </row>
    <row r="32" spans="1:8" ht="21" customHeight="1">
      <c r="A32" s="182" t="s">
        <v>152</v>
      </c>
      <c r="B32" s="255">
        <v>5</v>
      </c>
      <c r="C32" s="255">
        <v>4</v>
      </c>
      <c r="D32" s="304" t="s">
        <v>165</v>
      </c>
      <c r="E32" s="304"/>
      <c r="H32" s="248"/>
    </row>
    <row r="33" spans="1:5" ht="33" customHeight="1">
      <c r="A33" s="305"/>
      <c r="B33" s="305"/>
      <c r="C33" s="305"/>
      <c r="D33" s="305"/>
      <c r="E33" s="305"/>
    </row>
  </sheetData>
  <sheetProtection/>
  <mergeCells count="15">
    <mergeCell ref="A1:E1"/>
    <mergeCell ref="A2:E2"/>
    <mergeCell ref="F2:G2"/>
    <mergeCell ref="A3:A4"/>
    <mergeCell ref="B3:B4"/>
    <mergeCell ref="C3:C4"/>
    <mergeCell ref="D3:E3"/>
    <mergeCell ref="D32:E32"/>
    <mergeCell ref="A33:E33"/>
    <mergeCell ref="D9:E9"/>
    <mergeCell ref="A22:E23"/>
    <mergeCell ref="A24:A25"/>
    <mergeCell ref="B24:B25"/>
    <mergeCell ref="C24:C25"/>
    <mergeCell ref="D24:E24"/>
  </mergeCells>
  <printOptions horizontalCentered="1"/>
  <pageMargins left="0.1968503937007874" right="0" top="0.3937007874015748" bottom="0" header="0" footer="0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A38"/>
  <sheetViews>
    <sheetView tabSelected="1" view="pageBreakPreview" zoomScale="75" zoomScaleNormal="75" zoomScaleSheetLayoutView="75" zoomScalePageLayoutView="0" workbookViewId="0" topLeftCell="AW1">
      <selection activeCell="BL16" sqref="BL16"/>
    </sheetView>
  </sheetViews>
  <sheetFormatPr defaultColWidth="9.140625" defaultRowHeight="15"/>
  <cols>
    <col min="1" max="1" width="29.28125" style="4" customWidth="1"/>
    <col min="2" max="3" width="10.00390625" style="4" customWidth="1"/>
    <col min="4" max="4" width="8.57421875" style="4" customWidth="1"/>
    <col min="5" max="6" width="9.28125" style="4" customWidth="1"/>
    <col min="7" max="7" width="8.7109375" style="4" customWidth="1"/>
    <col min="8" max="8" width="7.57421875" style="4" customWidth="1"/>
    <col min="9" max="9" width="8.7109375" style="4" customWidth="1"/>
    <col min="10" max="10" width="8.140625" style="4" customWidth="1"/>
    <col min="11" max="11" width="8.8515625" style="4" customWidth="1"/>
    <col min="12" max="12" width="7.421875" style="4" customWidth="1"/>
    <col min="13" max="13" width="8.7109375" style="4" customWidth="1"/>
    <col min="14" max="14" width="7.421875" style="4" customWidth="1"/>
    <col min="15" max="15" width="8.00390625" style="4" customWidth="1"/>
    <col min="16" max="16" width="8.140625" style="4" customWidth="1"/>
    <col min="17" max="17" width="6.8515625" style="4" customWidth="1"/>
    <col min="18" max="18" width="8.57421875" style="4" customWidth="1"/>
    <col min="19" max="20" width="7.8515625" style="4" customWidth="1"/>
    <col min="21" max="22" width="8.28125" style="4" customWidth="1"/>
    <col min="23" max="23" width="7.57421875" style="4" customWidth="1"/>
    <col min="24" max="24" width="7.28125" style="4" customWidth="1"/>
    <col min="25" max="28" width="6.7109375" style="4" hidden="1" customWidth="1"/>
    <col min="29" max="29" width="8.57421875" style="4" customWidth="1"/>
    <col min="30" max="30" width="8.8515625" style="4" customWidth="1"/>
    <col min="31" max="31" width="6.421875" style="4" customWidth="1"/>
    <col min="32" max="32" width="8.421875" style="4" customWidth="1"/>
    <col min="33" max="33" width="8.28125" style="4" customWidth="1"/>
    <col min="34" max="34" width="8.421875" style="4" customWidth="1"/>
    <col min="35" max="35" width="6.7109375" style="4" customWidth="1"/>
    <col min="36" max="36" width="8.28125" style="4" customWidth="1"/>
    <col min="37" max="37" width="8.421875" style="4" customWidth="1"/>
    <col min="38" max="39" width="7.8515625" style="4" customWidth="1"/>
    <col min="40" max="40" width="7.140625" style="4" customWidth="1"/>
    <col min="41" max="41" width="8.57421875" style="4" customWidth="1"/>
    <col min="42" max="42" width="9.421875" style="4" customWidth="1"/>
    <col min="43" max="44" width="7.28125" style="4" customWidth="1"/>
    <col min="45" max="48" width="7.421875" style="4" hidden="1" customWidth="1"/>
    <col min="49" max="49" width="10.00390625" style="4" customWidth="1"/>
    <col min="50" max="50" width="10.7109375" style="4" customWidth="1"/>
    <col min="51" max="51" width="7.421875" style="4" customWidth="1"/>
    <col min="52" max="52" width="7.7109375" style="4" customWidth="1"/>
    <col min="53" max="53" width="9.7109375" style="4" customWidth="1"/>
    <col min="54" max="54" width="8.7109375" style="4" customWidth="1"/>
    <col min="55" max="55" width="6.7109375" style="4" customWidth="1"/>
    <col min="56" max="56" width="8.140625" style="4" customWidth="1"/>
    <col min="57" max="57" width="7.421875" style="4" customWidth="1"/>
    <col min="58" max="58" width="8.00390625" style="4" customWidth="1"/>
    <col min="59" max="59" width="6.00390625" style="4" customWidth="1"/>
    <col min="60" max="60" width="7.140625" style="4" customWidth="1"/>
    <col min="61" max="61" width="7.7109375" style="4" customWidth="1"/>
    <col min="62" max="62" width="8.57421875" style="4" customWidth="1"/>
    <col min="63" max="63" width="6.421875" style="4" customWidth="1"/>
    <col min="64" max="64" width="7.28125" style="4" customWidth="1"/>
    <col min="65" max="65" width="7.00390625" style="4" customWidth="1"/>
    <col min="66" max="66" width="8.00390625" style="4" customWidth="1"/>
    <col min="67" max="67" width="6.8515625" style="4" customWidth="1"/>
    <col min="68" max="68" width="7.57421875" style="4" customWidth="1"/>
    <col min="69" max="69" width="7.7109375" style="4" customWidth="1"/>
    <col min="70" max="70" width="9.140625" style="4" customWidth="1"/>
    <col min="71" max="71" width="7.8515625" style="4" customWidth="1"/>
    <col min="72" max="72" width="10.140625" style="4" customWidth="1"/>
    <col min="73" max="73" width="7.28125" style="4" customWidth="1"/>
    <col min="74" max="74" width="7.57421875" style="4" customWidth="1"/>
    <col min="75" max="75" width="7.28125" style="4" customWidth="1"/>
    <col min="76" max="76" width="8.00390625" style="4" customWidth="1"/>
    <col min="77" max="16384" width="9.140625" style="4" customWidth="1"/>
  </cols>
  <sheetData>
    <row r="1" spans="1:73" ht="24.75" customHeight="1">
      <c r="A1" s="1"/>
      <c r="B1" s="343" t="s">
        <v>60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E1" s="5"/>
      <c r="BG1" s="5"/>
      <c r="BH1" s="5"/>
      <c r="BJ1" s="6"/>
      <c r="BO1" s="6"/>
      <c r="BP1" s="6"/>
      <c r="BU1" s="6"/>
    </row>
    <row r="2" spans="1:76" ht="39.75" customHeight="1" thickBot="1">
      <c r="A2" s="7"/>
      <c r="B2" s="344" t="s">
        <v>162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9"/>
      <c r="AT2" s="9"/>
      <c r="AU2" s="9"/>
      <c r="AV2" s="9"/>
      <c r="AW2" s="9"/>
      <c r="AX2" s="9"/>
      <c r="AZ2" s="6" t="s">
        <v>5</v>
      </c>
      <c r="BA2" s="9"/>
      <c r="BB2" s="9"/>
      <c r="BC2" s="9"/>
      <c r="BD2" s="9"/>
      <c r="BE2" s="10"/>
      <c r="BF2" s="10"/>
      <c r="BG2" s="10"/>
      <c r="BH2" s="10"/>
      <c r="BI2" s="10"/>
      <c r="BM2" s="6"/>
      <c r="BT2" s="6"/>
      <c r="BX2" s="6" t="s">
        <v>5</v>
      </c>
    </row>
    <row r="3" spans="1:76" ht="15" customHeight="1">
      <c r="A3" s="328"/>
      <c r="B3" s="322" t="s">
        <v>6</v>
      </c>
      <c r="C3" s="322"/>
      <c r="D3" s="322"/>
      <c r="E3" s="322"/>
      <c r="F3" s="375" t="s">
        <v>96</v>
      </c>
      <c r="G3" s="376"/>
      <c r="H3" s="376"/>
      <c r="I3" s="377"/>
      <c r="J3" s="332" t="s">
        <v>90</v>
      </c>
      <c r="K3" s="333"/>
      <c r="L3" s="333"/>
      <c r="M3" s="334"/>
      <c r="N3" s="332" t="s">
        <v>64</v>
      </c>
      <c r="O3" s="333"/>
      <c r="P3" s="333"/>
      <c r="Q3" s="334"/>
      <c r="R3" s="345" t="s">
        <v>98</v>
      </c>
      <c r="S3" s="346"/>
      <c r="T3" s="347"/>
      <c r="U3" s="345" t="s">
        <v>91</v>
      </c>
      <c r="V3" s="346"/>
      <c r="W3" s="346"/>
      <c r="X3" s="347"/>
      <c r="Y3" s="345" t="s">
        <v>7</v>
      </c>
      <c r="Z3" s="346"/>
      <c r="AA3" s="346"/>
      <c r="AB3" s="347"/>
      <c r="AC3" s="345" t="s">
        <v>8</v>
      </c>
      <c r="AD3" s="346"/>
      <c r="AE3" s="346"/>
      <c r="AF3" s="347"/>
      <c r="AG3" s="365" t="s">
        <v>67</v>
      </c>
      <c r="AH3" s="366"/>
      <c r="AI3" s="366"/>
      <c r="AJ3" s="366"/>
      <c r="AK3" s="367"/>
      <c r="AL3" s="367"/>
      <c r="AM3" s="367"/>
      <c r="AN3" s="368"/>
      <c r="AO3" s="345" t="s">
        <v>9</v>
      </c>
      <c r="AP3" s="346"/>
      <c r="AQ3" s="346"/>
      <c r="AR3" s="347"/>
      <c r="AS3" s="11"/>
      <c r="AT3" s="12"/>
      <c r="AU3" s="12"/>
      <c r="AV3" s="12"/>
      <c r="AW3" s="357" t="s">
        <v>10</v>
      </c>
      <c r="AX3" s="357"/>
      <c r="AY3" s="357"/>
      <c r="AZ3" s="357"/>
      <c r="BA3" s="358" t="s">
        <v>11</v>
      </c>
      <c r="BB3" s="358"/>
      <c r="BC3" s="358"/>
      <c r="BD3" s="358"/>
      <c r="BE3" s="345" t="s">
        <v>92</v>
      </c>
      <c r="BF3" s="346"/>
      <c r="BG3" s="346"/>
      <c r="BH3" s="347"/>
      <c r="BI3" s="375" t="s">
        <v>99</v>
      </c>
      <c r="BJ3" s="376"/>
      <c r="BK3" s="376"/>
      <c r="BL3" s="377"/>
      <c r="BM3" s="345" t="s">
        <v>163</v>
      </c>
      <c r="BN3" s="346"/>
      <c r="BO3" s="347"/>
      <c r="BP3" s="345" t="s">
        <v>101</v>
      </c>
      <c r="BQ3" s="346"/>
      <c r="BR3" s="346"/>
      <c r="BS3" s="346"/>
      <c r="BT3" s="347"/>
      <c r="BU3" s="322" t="s">
        <v>4</v>
      </c>
      <c r="BV3" s="322"/>
      <c r="BW3" s="322"/>
      <c r="BX3" s="322"/>
    </row>
    <row r="4" spans="1:76" ht="38.25" customHeight="1">
      <c r="A4" s="329"/>
      <c r="B4" s="322"/>
      <c r="C4" s="322"/>
      <c r="D4" s="322"/>
      <c r="E4" s="322"/>
      <c r="F4" s="322" t="s">
        <v>97</v>
      </c>
      <c r="G4" s="322"/>
      <c r="H4" s="322"/>
      <c r="I4" s="322"/>
      <c r="J4" s="335"/>
      <c r="K4" s="336"/>
      <c r="L4" s="336"/>
      <c r="M4" s="337"/>
      <c r="N4" s="335"/>
      <c r="O4" s="336"/>
      <c r="P4" s="336"/>
      <c r="Q4" s="337"/>
      <c r="R4" s="348"/>
      <c r="S4" s="349"/>
      <c r="T4" s="350"/>
      <c r="U4" s="348"/>
      <c r="V4" s="349"/>
      <c r="W4" s="349"/>
      <c r="X4" s="350"/>
      <c r="Y4" s="348"/>
      <c r="Z4" s="349"/>
      <c r="AA4" s="349"/>
      <c r="AB4" s="350"/>
      <c r="AC4" s="348"/>
      <c r="AD4" s="349"/>
      <c r="AE4" s="349"/>
      <c r="AF4" s="350"/>
      <c r="AG4" s="360" t="s">
        <v>65</v>
      </c>
      <c r="AH4" s="322"/>
      <c r="AI4" s="322"/>
      <c r="AJ4" s="322"/>
      <c r="AK4" s="345" t="s">
        <v>66</v>
      </c>
      <c r="AL4" s="346"/>
      <c r="AM4" s="346"/>
      <c r="AN4" s="347"/>
      <c r="AO4" s="348"/>
      <c r="AP4" s="349"/>
      <c r="AQ4" s="349"/>
      <c r="AR4" s="350"/>
      <c r="AS4" s="13"/>
      <c r="AT4" s="14"/>
      <c r="AU4" s="361" t="s">
        <v>12</v>
      </c>
      <c r="AV4" s="362"/>
      <c r="AW4" s="357"/>
      <c r="AX4" s="357"/>
      <c r="AY4" s="357"/>
      <c r="AZ4" s="357"/>
      <c r="BA4" s="358"/>
      <c r="BB4" s="358"/>
      <c r="BC4" s="358"/>
      <c r="BD4" s="358"/>
      <c r="BE4" s="348"/>
      <c r="BF4" s="349"/>
      <c r="BG4" s="349"/>
      <c r="BH4" s="350"/>
      <c r="BI4" s="345" t="s">
        <v>100</v>
      </c>
      <c r="BJ4" s="346"/>
      <c r="BK4" s="346"/>
      <c r="BL4" s="347"/>
      <c r="BM4" s="348"/>
      <c r="BN4" s="349"/>
      <c r="BO4" s="350"/>
      <c r="BP4" s="351"/>
      <c r="BQ4" s="352"/>
      <c r="BR4" s="352"/>
      <c r="BS4" s="352"/>
      <c r="BT4" s="353"/>
      <c r="BU4" s="322"/>
      <c r="BV4" s="322"/>
      <c r="BW4" s="322"/>
      <c r="BX4" s="322"/>
    </row>
    <row r="5" spans="1:76" ht="15" customHeight="1">
      <c r="A5" s="329"/>
      <c r="B5" s="331"/>
      <c r="C5" s="331"/>
      <c r="D5" s="331"/>
      <c r="E5" s="331"/>
      <c r="F5" s="322"/>
      <c r="G5" s="322"/>
      <c r="H5" s="322"/>
      <c r="I5" s="322"/>
      <c r="J5" s="338"/>
      <c r="K5" s="339"/>
      <c r="L5" s="339"/>
      <c r="M5" s="340"/>
      <c r="N5" s="338"/>
      <c r="O5" s="339"/>
      <c r="P5" s="339"/>
      <c r="Q5" s="340"/>
      <c r="R5" s="351"/>
      <c r="S5" s="352"/>
      <c r="T5" s="353"/>
      <c r="U5" s="351"/>
      <c r="V5" s="352"/>
      <c r="W5" s="352"/>
      <c r="X5" s="353"/>
      <c r="Y5" s="351"/>
      <c r="Z5" s="352"/>
      <c r="AA5" s="352"/>
      <c r="AB5" s="353"/>
      <c r="AC5" s="351"/>
      <c r="AD5" s="352"/>
      <c r="AE5" s="352"/>
      <c r="AF5" s="353"/>
      <c r="AG5" s="360"/>
      <c r="AH5" s="322"/>
      <c r="AI5" s="322"/>
      <c r="AJ5" s="322"/>
      <c r="AK5" s="351"/>
      <c r="AL5" s="352"/>
      <c r="AM5" s="352"/>
      <c r="AN5" s="353"/>
      <c r="AO5" s="351"/>
      <c r="AP5" s="352"/>
      <c r="AQ5" s="352"/>
      <c r="AR5" s="353"/>
      <c r="AS5" s="15"/>
      <c r="AT5" s="16"/>
      <c r="AU5" s="363"/>
      <c r="AV5" s="364"/>
      <c r="AW5" s="357"/>
      <c r="AX5" s="357"/>
      <c r="AY5" s="357"/>
      <c r="AZ5" s="357"/>
      <c r="BA5" s="358"/>
      <c r="BB5" s="358"/>
      <c r="BC5" s="358"/>
      <c r="BD5" s="358"/>
      <c r="BE5" s="351"/>
      <c r="BF5" s="352"/>
      <c r="BG5" s="352"/>
      <c r="BH5" s="353"/>
      <c r="BI5" s="351"/>
      <c r="BJ5" s="352"/>
      <c r="BK5" s="352"/>
      <c r="BL5" s="353"/>
      <c r="BM5" s="351"/>
      <c r="BN5" s="352"/>
      <c r="BO5" s="353"/>
      <c r="BP5" s="365" t="s">
        <v>102</v>
      </c>
      <c r="BQ5" s="366"/>
      <c r="BR5" s="366"/>
      <c r="BS5" s="360"/>
      <c r="BT5" s="180" t="s">
        <v>103</v>
      </c>
      <c r="BU5" s="322"/>
      <c r="BV5" s="322"/>
      <c r="BW5" s="322"/>
      <c r="BX5" s="322"/>
    </row>
    <row r="6" spans="1:76" ht="35.25" customHeight="1">
      <c r="A6" s="329"/>
      <c r="B6" s="323">
        <v>2018</v>
      </c>
      <c r="C6" s="323">
        <v>2019</v>
      </c>
      <c r="D6" s="327" t="s">
        <v>13</v>
      </c>
      <c r="E6" s="327"/>
      <c r="F6" s="323">
        <v>2018</v>
      </c>
      <c r="G6" s="323">
        <v>2019</v>
      </c>
      <c r="H6" s="327" t="s">
        <v>13</v>
      </c>
      <c r="I6" s="327"/>
      <c r="J6" s="341">
        <v>2018</v>
      </c>
      <c r="K6" s="341">
        <v>2019</v>
      </c>
      <c r="L6" s="354" t="s">
        <v>13</v>
      </c>
      <c r="M6" s="355"/>
      <c r="N6" s="341">
        <v>2018</v>
      </c>
      <c r="O6" s="341">
        <v>2019</v>
      </c>
      <c r="P6" s="356" t="s">
        <v>13</v>
      </c>
      <c r="Q6" s="356"/>
      <c r="R6" s="372">
        <v>2018</v>
      </c>
      <c r="S6" s="323">
        <v>2019</v>
      </c>
      <c r="T6" s="373" t="s">
        <v>104</v>
      </c>
      <c r="U6" s="323">
        <v>2018</v>
      </c>
      <c r="V6" s="323">
        <v>2019</v>
      </c>
      <c r="W6" s="359" t="s">
        <v>13</v>
      </c>
      <c r="X6" s="359"/>
      <c r="Y6" s="359">
        <v>2014</v>
      </c>
      <c r="Z6" s="359">
        <v>2015</v>
      </c>
      <c r="AA6" s="369" t="s">
        <v>13</v>
      </c>
      <c r="AB6" s="370"/>
      <c r="AC6" s="323">
        <v>2018</v>
      </c>
      <c r="AD6" s="323">
        <v>2019</v>
      </c>
      <c r="AE6" s="327" t="s">
        <v>13</v>
      </c>
      <c r="AF6" s="327"/>
      <c r="AG6" s="323">
        <v>2018</v>
      </c>
      <c r="AH6" s="323">
        <v>2019</v>
      </c>
      <c r="AI6" s="327" t="s">
        <v>13</v>
      </c>
      <c r="AJ6" s="327"/>
      <c r="AK6" s="323">
        <v>2018</v>
      </c>
      <c r="AL6" s="323">
        <v>2019</v>
      </c>
      <c r="AM6" s="327" t="s">
        <v>13</v>
      </c>
      <c r="AN6" s="327"/>
      <c r="AO6" s="323">
        <v>2018</v>
      </c>
      <c r="AP6" s="323">
        <v>2019</v>
      </c>
      <c r="AQ6" s="327" t="s">
        <v>13</v>
      </c>
      <c r="AR6" s="327"/>
      <c r="AS6" s="17"/>
      <c r="AT6" s="18"/>
      <c r="AU6" s="18"/>
      <c r="AV6" s="18"/>
      <c r="AW6" s="341">
        <v>2018</v>
      </c>
      <c r="AX6" s="341">
        <v>2019</v>
      </c>
      <c r="AY6" s="356" t="s">
        <v>13</v>
      </c>
      <c r="AZ6" s="356"/>
      <c r="BA6" s="356" t="s">
        <v>14</v>
      </c>
      <c r="BB6" s="356"/>
      <c r="BC6" s="356" t="s">
        <v>13</v>
      </c>
      <c r="BD6" s="356"/>
      <c r="BE6" s="323">
        <v>2018</v>
      </c>
      <c r="BF6" s="323">
        <v>2019</v>
      </c>
      <c r="BG6" s="327" t="s">
        <v>13</v>
      </c>
      <c r="BH6" s="327"/>
      <c r="BI6" s="323">
        <v>2018</v>
      </c>
      <c r="BJ6" s="323">
        <v>2019</v>
      </c>
      <c r="BK6" s="327" t="s">
        <v>13</v>
      </c>
      <c r="BL6" s="327"/>
      <c r="BM6" s="323">
        <v>2018</v>
      </c>
      <c r="BN6" s="323">
        <v>2019</v>
      </c>
      <c r="BO6" s="371" t="s">
        <v>15</v>
      </c>
      <c r="BP6" s="372">
        <v>2018</v>
      </c>
      <c r="BQ6" s="323">
        <v>2019</v>
      </c>
      <c r="BR6" s="327" t="s">
        <v>13</v>
      </c>
      <c r="BS6" s="327"/>
      <c r="BT6" s="323">
        <v>2019</v>
      </c>
      <c r="BU6" s="323">
        <v>2018</v>
      </c>
      <c r="BV6" s="323">
        <v>2019</v>
      </c>
      <c r="BW6" s="325" t="s">
        <v>13</v>
      </c>
      <c r="BX6" s="326"/>
    </row>
    <row r="7" spans="1:76" s="26" customFormat="1" ht="18.75" customHeight="1">
      <c r="A7" s="330"/>
      <c r="B7" s="324"/>
      <c r="C7" s="324"/>
      <c r="D7" s="19" t="s">
        <v>2</v>
      </c>
      <c r="E7" s="19" t="s">
        <v>15</v>
      </c>
      <c r="F7" s="324"/>
      <c r="G7" s="324"/>
      <c r="H7" s="19" t="s">
        <v>2</v>
      </c>
      <c r="I7" s="19" t="s">
        <v>15</v>
      </c>
      <c r="J7" s="342"/>
      <c r="K7" s="342"/>
      <c r="L7" s="192" t="s">
        <v>2</v>
      </c>
      <c r="M7" s="192" t="s">
        <v>15</v>
      </c>
      <c r="N7" s="342"/>
      <c r="O7" s="342"/>
      <c r="P7" s="192" t="s">
        <v>2</v>
      </c>
      <c r="Q7" s="192" t="s">
        <v>15</v>
      </c>
      <c r="R7" s="372"/>
      <c r="S7" s="324"/>
      <c r="T7" s="374"/>
      <c r="U7" s="324"/>
      <c r="V7" s="324"/>
      <c r="W7" s="20" t="s">
        <v>2</v>
      </c>
      <c r="X7" s="20" t="s">
        <v>15</v>
      </c>
      <c r="Y7" s="359"/>
      <c r="Z7" s="359"/>
      <c r="AA7" s="20" t="s">
        <v>2</v>
      </c>
      <c r="AB7" s="20" t="s">
        <v>15</v>
      </c>
      <c r="AC7" s="324"/>
      <c r="AD7" s="324"/>
      <c r="AE7" s="19" t="s">
        <v>2</v>
      </c>
      <c r="AF7" s="19" t="s">
        <v>15</v>
      </c>
      <c r="AG7" s="324"/>
      <c r="AH7" s="324"/>
      <c r="AI7" s="19" t="s">
        <v>2</v>
      </c>
      <c r="AJ7" s="19" t="s">
        <v>15</v>
      </c>
      <c r="AK7" s="324"/>
      <c r="AL7" s="324"/>
      <c r="AM7" s="19" t="s">
        <v>2</v>
      </c>
      <c r="AN7" s="19" t="s">
        <v>15</v>
      </c>
      <c r="AO7" s="324"/>
      <c r="AP7" s="324"/>
      <c r="AQ7" s="19" t="s">
        <v>2</v>
      </c>
      <c r="AR7" s="19" t="s">
        <v>15</v>
      </c>
      <c r="AS7" s="21">
        <v>2016</v>
      </c>
      <c r="AT7" s="22">
        <v>2017</v>
      </c>
      <c r="AU7" s="23">
        <v>2016</v>
      </c>
      <c r="AV7" s="24">
        <v>2017</v>
      </c>
      <c r="AW7" s="342"/>
      <c r="AX7" s="342"/>
      <c r="AY7" s="192" t="s">
        <v>2</v>
      </c>
      <c r="AZ7" s="192" t="s">
        <v>15</v>
      </c>
      <c r="BA7" s="191">
        <v>2018</v>
      </c>
      <c r="BB7" s="203">
        <v>2019</v>
      </c>
      <c r="BC7" s="192" t="s">
        <v>2</v>
      </c>
      <c r="BD7" s="192" t="s">
        <v>15</v>
      </c>
      <c r="BE7" s="324"/>
      <c r="BF7" s="324"/>
      <c r="BG7" s="19" t="s">
        <v>2</v>
      </c>
      <c r="BH7" s="19" t="s">
        <v>15</v>
      </c>
      <c r="BI7" s="324"/>
      <c r="BJ7" s="324"/>
      <c r="BK7" s="19" t="s">
        <v>2</v>
      </c>
      <c r="BL7" s="19" t="s">
        <v>15</v>
      </c>
      <c r="BM7" s="324"/>
      <c r="BN7" s="324"/>
      <c r="BO7" s="371"/>
      <c r="BP7" s="372"/>
      <c r="BQ7" s="324"/>
      <c r="BR7" s="19" t="s">
        <v>2</v>
      </c>
      <c r="BS7" s="19" t="s">
        <v>15</v>
      </c>
      <c r="BT7" s="324"/>
      <c r="BU7" s="324"/>
      <c r="BV7" s="324"/>
      <c r="BW7" s="25" t="s">
        <v>2</v>
      </c>
      <c r="BX7" s="25" t="s">
        <v>15</v>
      </c>
    </row>
    <row r="8" spans="1:76" ht="12.75" customHeight="1">
      <c r="A8" s="27" t="s">
        <v>16</v>
      </c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193">
        <v>9</v>
      </c>
      <c r="K8" s="193">
        <v>10</v>
      </c>
      <c r="L8" s="193">
        <v>11</v>
      </c>
      <c r="M8" s="193">
        <v>12</v>
      </c>
      <c r="N8" s="193">
        <v>13</v>
      </c>
      <c r="O8" s="193">
        <v>14</v>
      </c>
      <c r="P8" s="193">
        <v>15</v>
      </c>
      <c r="Q8" s="193">
        <v>16</v>
      </c>
      <c r="R8" s="27">
        <v>17</v>
      </c>
      <c r="S8" s="27">
        <v>18</v>
      </c>
      <c r="T8" s="27">
        <v>19</v>
      </c>
      <c r="U8" s="27">
        <v>20</v>
      </c>
      <c r="V8" s="27">
        <v>21</v>
      </c>
      <c r="W8" s="27">
        <v>22</v>
      </c>
      <c r="X8" s="27">
        <v>23</v>
      </c>
      <c r="Y8" s="27">
        <v>24</v>
      </c>
      <c r="Z8" s="27">
        <v>25</v>
      </c>
      <c r="AA8" s="27">
        <v>26</v>
      </c>
      <c r="AB8" s="27">
        <v>27</v>
      </c>
      <c r="AC8" s="27">
        <v>24</v>
      </c>
      <c r="AD8" s="27">
        <v>25</v>
      </c>
      <c r="AE8" s="27">
        <v>26</v>
      </c>
      <c r="AF8" s="27">
        <v>27</v>
      </c>
      <c r="AG8" s="27">
        <v>28</v>
      </c>
      <c r="AH8" s="27">
        <v>29</v>
      </c>
      <c r="AI8" s="27">
        <v>30</v>
      </c>
      <c r="AJ8" s="27">
        <v>31</v>
      </c>
      <c r="AK8" s="27">
        <v>32</v>
      </c>
      <c r="AL8" s="27">
        <v>33</v>
      </c>
      <c r="AM8" s="27">
        <v>34</v>
      </c>
      <c r="AN8" s="27">
        <v>35</v>
      </c>
      <c r="AO8" s="27">
        <v>36</v>
      </c>
      <c r="AP8" s="27">
        <v>37</v>
      </c>
      <c r="AQ8" s="27">
        <v>38</v>
      </c>
      <c r="AR8" s="27">
        <v>39</v>
      </c>
      <c r="AS8" s="27">
        <v>40</v>
      </c>
      <c r="AT8" s="27">
        <v>41</v>
      </c>
      <c r="AU8" s="27">
        <v>42</v>
      </c>
      <c r="AV8" s="27">
        <v>43</v>
      </c>
      <c r="AW8" s="27">
        <v>40</v>
      </c>
      <c r="AX8" s="27">
        <v>41</v>
      </c>
      <c r="AY8" s="27">
        <v>42</v>
      </c>
      <c r="AZ8" s="27">
        <v>43</v>
      </c>
      <c r="BA8" s="27">
        <v>44</v>
      </c>
      <c r="BB8" s="27">
        <v>45</v>
      </c>
      <c r="BC8" s="27">
        <v>46</v>
      </c>
      <c r="BD8" s="27">
        <v>47</v>
      </c>
      <c r="BE8" s="27">
        <v>48</v>
      </c>
      <c r="BF8" s="27">
        <v>49</v>
      </c>
      <c r="BG8" s="27">
        <v>50</v>
      </c>
      <c r="BH8" s="27">
        <v>51</v>
      </c>
      <c r="BI8" s="27">
        <v>52</v>
      </c>
      <c r="BJ8" s="27">
        <v>53</v>
      </c>
      <c r="BK8" s="27">
        <v>54</v>
      </c>
      <c r="BL8" s="27">
        <v>55</v>
      </c>
      <c r="BM8" s="27">
        <v>56</v>
      </c>
      <c r="BN8" s="27">
        <v>57</v>
      </c>
      <c r="BO8" s="27">
        <v>58</v>
      </c>
      <c r="BP8" s="27">
        <v>59</v>
      </c>
      <c r="BQ8" s="27">
        <v>60</v>
      </c>
      <c r="BR8" s="27">
        <v>61</v>
      </c>
      <c r="BS8" s="27">
        <v>62</v>
      </c>
      <c r="BT8" s="27">
        <v>63</v>
      </c>
      <c r="BU8" s="27">
        <v>64</v>
      </c>
      <c r="BV8" s="27">
        <v>65</v>
      </c>
      <c r="BW8" s="27">
        <v>66</v>
      </c>
      <c r="BX8" s="27">
        <v>67</v>
      </c>
    </row>
    <row r="9" spans="1:76" s="28" customFormat="1" ht="18.75" customHeight="1">
      <c r="A9" s="150" t="s">
        <v>57</v>
      </c>
      <c r="B9" s="155">
        <f>SUM(B10:B30)</f>
        <v>29631</v>
      </c>
      <c r="C9" s="155">
        <f>SUM(C10:C30)</f>
        <v>28329</v>
      </c>
      <c r="D9" s="156">
        <f aca="true" t="shared" si="0" ref="D9:D30">C9/B9*100</f>
        <v>95.60595322466337</v>
      </c>
      <c r="E9" s="155">
        <f aca="true" t="shared" si="1" ref="E9:E30">C9-B9</f>
        <v>-1302</v>
      </c>
      <c r="F9" s="155">
        <f>SUM(F10:F30)</f>
        <v>18693</v>
      </c>
      <c r="G9" s="155">
        <f>SUM(G10:G30)</f>
        <v>16512</v>
      </c>
      <c r="H9" s="156">
        <f aca="true" t="shared" si="2" ref="H9:H30">G9/F9*100</f>
        <v>88.33253089391751</v>
      </c>
      <c r="I9" s="155">
        <f aca="true" t="shared" si="3" ref="I9:I30">G9-F9</f>
        <v>-2181</v>
      </c>
      <c r="J9" s="194">
        <f>SUM(J10:J30)</f>
        <v>24316</v>
      </c>
      <c r="K9" s="218">
        <f>SUM(K10:K30)</f>
        <v>23878</v>
      </c>
      <c r="L9" s="195">
        <f aca="true" t="shared" si="4" ref="L9:L30">K9/J9*100</f>
        <v>98.19871689422602</v>
      </c>
      <c r="M9" s="194">
        <f aca="true" t="shared" si="5" ref="M9:M30">K9-J9</f>
        <v>-438</v>
      </c>
      <c r="N9" s="194">
        <f>SUM(N10:N30)</f>
        <v>13692</v>
      </c>
      <c r="O9" s="194">
        <f>SUM(O10:O30)</f>
        <v>13980</v>
      </c>
      <c r="P9" s="197">
        <f>O9/N9*100</f>
        <v>102.10341805433829</v>
      </c>
      <c r="Q9" s="194">
        <f aca="true" t="shared" si="6" ref="Q9:Q30">O9-N9</f>
        <v>288</v>
      </c>
      <c r="R9" s="172">
        <f>ROUND(N9/J9*100,1)</f>
        <v>56.3</v>
      </c>
      <c r="S9" s="172">
        <f>ROUND(O9/K9*100,1)</f>
        <v>58.5</v>
      </c>
      <c r="T9" s="172">
        <f>S9-R9</f>
        <v>2.200000000000003</v>
      </c>
      <c r="U9" s="155">
        <f>SUM(U10:U30)</f>
        <v>2529</v>
      </c>
      <c r="V9" s="155">
        <f>SUM(V10:V30)</f>
        <v>2999</v>
      </c>
      <c r="W9" s="157">
        <f aca="true" t="shared" si="7" ref="W9:W30">V9/U9*100</f>
        <v>118.58442071965203</v>
      </c>
      <c r="X9" s="155">
        <f aca="true" t="shared" si="8" ref="X9:X30">V9-U9</f>
        <v>470</v>
      </c>
      <c r="Y9" s="158">
        <f>SUM(Y10:Y30)</f>
        <v>0</v>
      </c>
      <c r="Z9" s="158">
        <f>SUM(Z10:Z30)</f>
        <v>0</v>
      </c>
      <c r="AA9" s="157" t="e">
        <f aca="true" t="shared" si="9" ref="AA9:AA30">Z9/Y9*100</f>
        <v>#DIV/0!</v>
      </c>
      <c r="AB9" s="158">
        <f aca="true" t="shared" si="10" ref="AB9:AB19">Z9-Y9</f>
        <v>0</v>
      </c>
      <c r="AC9" s="155">
        <f>SUM(AC10:AC30)</f>
        <v>82135</v>
      </c>
      <c r="AD9" s="155">
        <f>SUM(AD10:AD30)</f>
        <v>93133</v>
      </c>
      <c r="AE9" s="156">
        <f aca="true" t="shared" si="11" ref="AE9:AE30">AD9/AC9*100</f>
        <v>113.39015036220856</v>
      </c>
      <c r="AF9" s="155">
        <f aca="true" t="shared" si="12" ref="AF9:AF30">AD9-AC9</f>
        <v>10998</v>
      </c>
      <c r="AG9" s="155">
        <f>SUM(AG10:AG30)</f>
        <v>28914</v>
      </c>
      <c r="AH9" s="155">
        <f>SUM(AH10:AH30)</f>
        <v>27459</v>
      </c>
      <c r="AI9" s="156">
        <f aca="true" t="shared" si="13" ref="AI9:AI30">AH9/AG9*100</f>
        <v>94.9678356505499</v>
      </c>
      <c r="AJ9" s="155">
        <f aca="true" t="shared" si="14" ref="AJ9:AJ30">AH9-AG9</f>
        <v>-1455</v>
      </c>
      <c r="AK9" s="155">
        <f>SUM(AK10:AK30)</f>
        <v>26019</v>
      </c>
      <c r="AL9" s="155">
        <f>SUM(AL10:AL30)</f>
        <v>40707</v>
      </c>
      <c r="AM9" s="156">
        <f aca="true" t="shared" si="15" ref="AM9:AM30">AL9/AK9*100</f>
        <v>156.4510549982705</v>
      </c>
      <c r="AN9" s="155">
        <f aca="true" t="shared" si="16" ref="AN9:AN30">AL9-AK9</f>
        <v>14688</v>
      </c>
      <c r="AO9" s="155">
        <f>SUM(AO10:AO30)</f>
        <v>5896</v>
      </c>
      <c r="AP9" s="155">
        <f>SUM(AP10:AP30)</f>
        <v>5784</v>
      </c>
      <c r="AQ9" s="157">
        <f aca="true" t="shared" si="17" ref="AQ9:AQ30">AP9/AO9*100</f>
        <v>98.10040705563094</v>
      </c>
      <c r="AR9" s="155">
        <f aca="true" t="shared" si="18" ref="AR9:AR30">AP9-AO9</f>
        <v>-112</v>
      </c>
      <c r="AS9" s="159">
        <f aca="true" t="shared" si="19" ref="AS9:AS30">B9-AU9-BE9</f>
        <v>-75829</v>
      </c>
      <c r="AT9" s="153">
        <f aca="true" t="shared" si="20" ref="AT9:AT30">C9-AV9-BF9</f>
        <v>-75191</v>
      </c>
      <c r="AU9" s="153">
        <f>SUM(AU10:AU30)</f>
        <v>95505</v>
      </c>
      <c r="AV9" s="160">
        <f>SUM(AV10:AV30)</f>
        <v>94824</v>
      </c>
      <c r="AW9" s="200">
        <f>SUM(AW10:AW30)</f>
        <v>5437</v>
      </c>
      <c r="AX9" s="200">
        <f>SUM(AX10:AX30)</f>
        <v>5443</v>
      </c>
      <c r="AY9" s="201">
        <f>ROUND(AX9/AW9*100,1)</f>
        <v>100.1</v>
      </c>
      <c r="AZ9" s="200">
        <f aca="true" t="shared" si="21" ref="AZ9:AZ30">AX9-AW9</f>
        <v>6</v>
      </c>
      <c r="BA9" s="194">
        <f>SUM(BA10:BA30)</f>
        <v>28768</v>
      </c>
      <c r="BB9" s="194">
        <f>SUM(BB10:BB30)</f>
        <v>29626</v>
      </c>
      <c r="BC9" s="197">
        <f aca="true" t="shared" si="22" ref="BC9:BC30">ROUND(BB9/BA9*100,1)</f>
        <v>103</v>
      </c>
      <c r="BD9" s="194">
        <f aca="true" t="shared" si="23" ref="BD9:BD30">BB9-BA9</f>
        <v>858</v>
      </c>
      <c r="BE9" s="155">
        <f>SUM(BE10:BE30)</f>
        <v>9955</v>
      </c>
      <c r="BF9" s="155">
        <f>SUM(BF10:BF30)</f>
        <v>8696</v>
      </c>
      <c r="BG9" s="157">
        <f aca="true" t="shared" si="24" ref="BG9:BG30">BF9/BE9*100</f>
        <v>87.35308890005022</v>
      </c>
      <c r="BH9" s="155">
        <f aca="true" t="shared" si="25" ref="BH9:BH30">BF9-BE9</f>
        <v>-1259</v>
      </c>
      <c r="BI9" s="155">
        <f>SUM(BI10:BI30)</f>
        <v>7850</v>
      </c>
      <c r="BJ9" s="155">
        <f>SUM(BJ10:BJ30)</f>
        <v>7141</v>
      </c>
      <c r="BK9" s="157">
        <f aca="true" t="shared" si="26" ref="BK9:BK30">BJ9/BI9*100</f>
        <v>90.96815286624204</v>
      </c>
      <c r="BL9" s="155">
        <f aca="true" t="shared" si="27" ref="BL9:BL30">BJ9-BI9</f>
        <v>-709</v>
      </c>
      <c r="BM9" s="155">
        <v>2568.81</v>
      </c>
      <c r="BN9" s="155">
        <v>3312.78</v>
      </c>
      <c r="BO9" s="155">
        <f aca="true" t="shared" si="28" ref="BO9:BO30">BN9-BM9</f>
        <v>743.9700000000003</v>
      </c>
      <c r="BP9" s="155">
        <f>SUM(BP10:BP30)</f>
        <v>1884</v>
      </c>
      <c r="BQ9" s="155">
        <f>SUM(BQ10:BQ30)</f>
        <v>1935</v>
      </c>
      <c r="BR9" s="157">
        <f aca="true" t="shared" si="29" ref="BR9:BR30">ROUND(BQ9/BP9*100,1)</f>
        <v>102.7</v>
      </c>
      <c r="BS9" s="155">
        <f aca="true" t="shared" si="30" ref="BS9:BS30">BQ9-BP9</f>
        <v>51</v>
      </c>
      <c r="BT9" s="155">
        <f>SUM(BT10:BT30)</f>
        <v>489</v>
      </c>
      <c r="BU9" s="208">
        <v>4603</v>
      </c>
      <c r="BV9" s="171">
        <v>5729.57</v>
      </c>
      <c r="BW9" s="172">
        <f>ROUND(BV9/BU9*100,1)</f>
        <v>124.5</v>
      </c>
      <c r="BX9" s="171">
        <f>BV9-BU9</f>
        <v>1126.5699999999997</v>
      </c>
    </row>
    <row r="10" spans="1:77" ht="21.75" customHeight="1">
      <c r="A10" s="148" t="s">
        <v>68</v>
      </c>
      <c r="B10" s="161">
        <v>1838</v>
      </c>
      <c r="C10" s="162">
        <v>1814</v>
      </c>
      <c r="D10" s="156">
        <f t="shared" si="0"/>
        <v>98.69423286180631</v>
      </c>
      <c r="E10" s="155">
        <f t="shared" si="1"/>
        <v>-24</v>
      </c>
      <c r="F10" s="161">
        <v>1152</v>
      </c>
      <c r="G10" s="161">
        <v>1175</v>
      </c>
      <c r="H10" s="156">
        <f t="shared" si="2"/>
        <v>101.99652777777777</v>
      </c>
      <c r="I10" s="155">
        <f t="shared" si="3"/>
        <v>23</v>
      </c>
      <c r="J10" s="196">
        <v>1234</v>
      </c>
      <c r="K10" s="219">
        <v>1257</v>
      </c>
      <c r="L10" s="195">
        <f t="shared" si="4"/>
        <v>101.86385737439223</v>
      </c>
      <c r="M10" s="194">
        <f t="shared" si="5"/>
        <v>23</v>
      </c>
      <c r="N10" s="198">
        <v>479</v>
      </c>
      <c r="O10" s="196">
        <v>509</v>
      </c>
      <c r="P10" s="197">
        <f>O10/N10*100</f>
        <v>106.26304801670146</v>
      </c>
      <c r="Q10" s="199">
        <f t="shared" si="6"/>
        <v>30</v>
      </c>
      <c r="R10" s="172">
        <f aca="true" t="shared" si="31" ref="R10:R30">ROUND(N10/J10*100,1)</f>
        <v>38.8</v>
      </c>
      <c r="S10" s="172">
        <f aca="true" t="shared" si="32" ref="S10:S30">ROUND(O10/K10*100,1)</f>
        <v>40.5</v>
      </c>
      <c r="T10" s="172">
        <f aca="true" t="shared" si="33" ref="T10:T30">S10-R10</f>
        <v>1.7000000000000028</v>
      </c>
      <c r="U10" s="161">
        <v>214</v>
      </c>
      <c r="V10" s="163">
        <v>217</v>
      </c>
      <c r="W10" s="157">
        <f t="shared" si="7"/>
        <v>101.4018691588785</v>
      </c>
      <c r="X10" s="155">
        <f t="shared" si="8"/>
        <v>3</v>
      </c>
      <c r="Y10" s="158"/>
      <c r="Z10" s="158"/>
      <c r="AA10" s="157" t="e">
        <f t="shared" si="9"/>
        <v>#DIV/0!</v>
      </c>
      <c r="AB10" s="158">
        <f t="shared" si="10"/>
        <v>0</v>
      </c>
      <c r="AC10" s="161">
        <v>3061</v>
      </c>
      <c r="AD10" s="161">
        <v>4054</v>
      </c>
      <c r="AE10" s="156">
        <f t="shared" si="11"/>
        <v>132.44037896112383</v>
      </c>
      <c r="AF10" s="155">
        <f t="shared" si="12"/>
        <v>993</v>
      </c>
      <c r="AG10" s="161">
        <v>1821</v>
      </c>
      <c r="AH10" s="161">
        <v>1802</v>
      </c>
      <c r="AI10" s="156">
        <f t="shared" si="13"/>
        <v>98.95661724327293</v>
      </c>
      <c r="AJ10" s="155">
        <f t="shared" si="14"/>
        <v>-19</v>
      </c>
      <c r="AK10" s="161">
        <v>505</v>
      </c>
      <c r="AL10" s="162">
        <v>1438</v>
      </c>
      <c r="AM10" s="156">
        <f t="shared" si="15"/>
        <v>284.7524752475247</v>
      </c>
      <c r="AN10" s="155">
        <f t="shared" si="16"/>
        <v>933</v>
      </c>
      <c r="AO10" s="161">
        <v>321</v>
      </c>
      <c r="AP10" s="161">
        <v>326</v>
      </c>
      <c r="AQ10" s="157">
        <f t="shared" si="17"/>
        <v>101.55763239875388</v>
      </c>
      <c r="AR10" s="155">
        <f t="shared" si="18"/>
        <v>5</v>
      </c>
      <c r="AS10" s="159">
        <f t="shared" si="19"/>
        <v>-4951</v>
      </c>
      <c r="AT10" s="153">
        <f t="shared" si="20"/>
        <v>-4131</v>
      </c>
      <c r="AU10" s="153">
        <v>6287</v>
      </c>
      <c r="AV10" s="160">
        <v>5448</v>
      </c>
      <c r="AW10" s="202">
        <v>231</v>
      </c>
      <c r="AX10" s="202">
        <v>246</v>
      </c>
      <c r="AY10" s="201">
        <f aca="true" t="shared" si="34" ref="AY10:AY30">ROUND(AX10/AW10*100,1)</f>
        <v>106.5</v>
      </c>
      <c r="AZ10" s="200">
        <f t="shared" si="21"/>
        <v>15</v>
      </c>
      <c r="BA10" s="204">
        <v>1344</v>
      </c>
      <c r="BB10" s="196">
        <v>1435</v>
      </c>
      <c r="BC10" s="197">
        <f t="shared" si="22"/>
        <v>106.8</v>
      </c>
      <c r="BD10" s="194">
        <f t="shared" si="23"/>
        <v>91</v>
      </c>
      <c r="BE10" s="161">
        <v>502</v>
      </c>
      <c r="BF10" s="161">
        <v>497</v>
      </c>
      <c r="BG10" s="157">
        <f t="shared" si="24"/>
        <v>99.00398406374502</v>
      </c>
      <c r="BH10" s="155">
        <f t="shared" si="25"/>
        <v>-5</v>
      </c>
      <c r="BI10" s="161">
        <v>451</v>
      </c>
      <c r="BJ10" s="161">
        <v>443</v>
      </c>
      <c r="BK10" s="157">
        <f t="shared" si="26"/>
        <v>98.22616407982262</v>
      </c>
      <c r="BL10" s="155">
        <f t="shared" si="27"/>
        <v>-8</v>
      </c>
      <c r="BM10" s="164">
        <v>2352.2504892367906</v>
      </c>
      <c r="BN10" s="161">
        <v>3072.3076923076924</v>
      </c>
      <c r="BO10" s="155">
        <f t="shared" si="28"/>
        <v>720.0572030709018</v>
      </c>
      <c r="BP10" s="161">
        <v>45</v>
      </c>
      <c r="BQ10" s="161">
        <v>45</v>
      </c>
      <c r="BR10" s="157">
        <f t="shared" si="29"/>
        <v>100</v>
      </c>
      <c r="BS10" s="155">
        <f t="shared" si="30"/>
        <v>0</v>
      </c>
      <c r="BT10" s="161">
        <v>16</v>
      </c>
      <c r="BU10" s="209">
        <v>4246.33</v>
      </c>
      <c r="BV10" s="220">
        <v>6000.87</v>
      </c>
      <c r="BW10" s="172">
        <f aca="true" t="shared" si="35" ref="BW10:BW30">ROUND(BV10/BU10*100,1)</f>
        <v>141.3</v>
      </c>
      <c r="BX10" s="171">
        <f aca="true" t="shared" si="36" ref="BX10:BX30">BV10-BU10</f>
        <v>1754.54</v>
      </c>
      <c r="BY10" s="179"/>
    </row>
    <row r="11" spans="1:77" ht="21.75" customHeight="1">
      <c r="A11" s="149" t="s">
        <v>69</v>
      </c>
      <c r="B11" s="161">
        <v>808</v>
      </c>
      <c r="C11" s="162">
        <v>813</v>
      </c>
      <c r="D11" s="156">
        <f t="shared" si="0"/>
        <v>100.61881188118811</v>
      </c>
      <c r="E11" s="155">
        <f t="shared" si="1"/>
        <v>5</v>
      </c>
      <c r="F11" s="161">
        <v>516</v>
      </c>
      <c r="G11" s="161">
        <v>460</v>
      </c>
      <c r="H11" s="156">
        <f t="shared" si="2"/>
        <v>89.14728682170544</v>
      </c>
      <c r="I11" s="155">
        <f t="shared" si="3"/>
        <v>-56</v>
      </c>
      <c r="J11" s="196">
        <v>742</v>
      </c>
      <c r="K11" s="219">
        <v>777</v>
      </c>
      <c r="L11" s="195">
        <f t="shared" si="4"/>
        <v>104.71698113207549</v>
      </c>
      <c r="M11" s="194">
        <f t="shared" si="5"/>
        <v>35</v>
      </c>
      <c r="N11" s="198">
        <v>496</v>
      </c>
      <c r="O11" s="196">
        <v>538</v>
      </c>
      <c r="P11" s="197">
        <f>O11/N11*100</f>
        <v>108.46774193548387</v>
      </c>
      <c r="Q11" s="199">
        <f t="shared" si="6"/>
        <v>42</v>
      </c>
      <c r="R11" s="172">
        <f t="shared" si="31"/>
        <v>66.8</v>
      </c>
      <c r="S11" s="172">
        <f t="shared" si="32"/>
        <v>69.2</v>
      </c>
      <c r="T11" s="172">
        <f t="shared" si="33"/>
        <v>2.4000000000000057</v>
      </c>
      <c r="U11" s="161">
        <v>54</v>
      </c>
      <c r="V11" s="163">
        <v>69</v>
      </c>
      <c r="W11" s="157">
        <f t="shared" si="7"/>
        <v>127.77777777777777</v>
      </c>
      <c r="X11" s="155">
        <f t="shared" si="8"/>
        <v>15</v>
      </c>
      <c r="Y11" s="158"/>
      <c r="Z11" s="158"/>
      <c r="AA11" s="157" t="e">
        <f t="shared" si="9"/>
        <v>#DIV/0!</v>
      </c>
      <c r="AB11" s="158">
        <f t="shared" si="10"/>
        <v>0</v>
      </c>
      <c r="AC11" s="161">
        <v>2675</v>
      </c>
      <c r="AD11" s="161">
        <v>2494</v>
      </c>
      <c r="AE11" s="156">
        <f t="shared" si="11"/>
        <v>93.23364485981308</v>
      </c>
      <c r="AF11" s="155">
        <f t="shared" si="12"/>
        <v>-181</v>
      </c>
      <c r="AG11" s="161">
        <v>766</v>
      </c>
      <c r="AH11" s="161">
        <v>776</v>
      </c>
      <c r="AI11" s="156">
        <f t="shared" si="13"/>
        <v>101.30548302872062</v>
      </c>
      <c r="AJ11" s="155">
        <f t="shared" si="14"/>
        <v>10</v>
      </c>
      <c r="AK11" s="161">
        <v>1016</v>
      </c>
      <c r="AL11" s="162">
        <v>909</v>
      </c>
      <c r="AM11" s="156">
        <f t="shared" si="15"/>
        <v>89.46850393700787</v>
      </c>
      <c r="AN11" s="155">
        <f t="shared" si="16"/>
        <v>-107</v>
      </c>
      <c r="AO11" s="161">
        <v>204</v>
      </c>
      <c r="AP11" s="161">
        <v>205</v>
      </c>
      <c r="AQ11" s="157">
        <f t="shared" si="17"/>
        <v>100.49019607843137</v>
      </c>
      <c r="AR11" s="155">
        <f t="shared" si="18"/>
        <v>1</v>
      </c>
      <c r="AS11" s="159">
        <f t="shared" si="19"/>
        <v>-2020</v>
      </c>
      <c r="AT11" s="153">
        <f t="shared" si="20"/>
        <v>-1607</v>
      </c>
      <c r="AU11" s="153">
        <v>2528</v>
      </c>
      <c r="AV11" s="160">
        <v>2144</v>
      </c>
      <c r="AW11" s="202">
        <v>167</v>
      </c>
      <c r="AX11" s="202">
        <v>149</v>
      </c>
      <c r="AY11" s="201">
        <f t="shared" si="34"/>
        <v>89.2</v>
      </c>
      <c r="AZ11" s="200">
        <f t="shared" si="21"/>
        <v>-18</v>
      </c>
      <c r="BA11" s="204">
        <v>800</v>
      </c>
      <c r="BB11" s="196">
        <v>816</v>
      </c>
      <c r="BC11" s="197">
        <f t="shared" si="22"/>
        <v>102</v>
      </c>
      <c r="BD11" s="194">
        <f t="shared" si="23"/>
        <v>16</v>
      </c>
      <c r="BE11" s="161">
        <v>300</v>
      </c>
      <c r="BF11" s="161">
        <v>276</v>
      </c>
      <c r="BG11" s="157">
        <f t="shared" si="24"/>
        <v>92</v>
      </c>
      <c r="BH11" s="155">
        <f t="shared" si="25"/>
        <v>-24</v>
      </c>
      <c r="BI11" s="161">
        <v>260</v>
      </c>
      <c r="BJ11" s="161">
        <v>249</v>
      </c>
      <c r="BK11" s="157">
        <f t="shared" si="26"/>
        <v>95.76923076923077</v>
      </c>
      <c r="BL11" s="155">
        <f t="shared" si="27"/>
        <v>-11</v>
      </c>
      <c r="BM11" s="164">
        <v>2741.40350877193</v>
      </c>
      <c r="BN11" s="161">
        <v>2792.198581560284</v>
      </c>
      <c r="BO11" s="155">
        <f t="shared" si="28"/>
        <v>50.79507278835399</v>
      </c>
      <c r="BP11" s="161">
        <v>43</v>
      </c>
      <c r="BQ11" s="161">
        <v>45</v>
      </c>
      <c r="BR11" s="157">
        <f t="shared" si="29"/>
        <v>104.7</v>
      </c>
      <c r="BS11" s="155">
        <f t="shared" si="30"/>
        <v>2</v>
      </c>
      <c r="BT11" s="161">
        <v>8</v>
      </c>
      <c r="BU11" s="209">
        <v>3862.35</v>
      </c>
      <c r="BV11" s="220">
        <v>4749.8</v>
      </c>
      <c r="BW11" s="172">
        <f t="shared" si="35"/>
        <v>123</v>
      </c>
      <c r="BX11" s="171">
        <f t="shared" si="36"/>
        <v>887.4500000000003</v>
      </c>
      <c r="BY11" s="179"/>
    </row>
    <row r="12" spans="1:77" ht="21.75" customHeight="1">
      <c r="A12" s="149" t="s">
        <v>70</v>
      </c>
      <c r="B12" s="161">
        <v>669</v>
      </c>
      <c r="C12" s="162">
        <v>752</v>
      </c>
      <c r="D12" s="156">
        <f t="shared" si="0"/>
        <v>112.40657698056802</v>
      </c>
      <c r="E12" s="155">
        <f t="shared" si="1"/>
        <v>83</v>
      </c>
      <c r="F12" s="161">
        <v>397</v>
      </c>
      <c r="G12" s="161">
        <v>442</v>
      </c>
      <c r="H12" s="156">
        <f t="shared" si="2"/>
        <v>111.33501259445843</v>
      </c>
      <c r="I12" s="155">
        <f t="shared" si="3"/>
        <v>45</v>
      </c>
      <c r="J12" s="196">
        <v>534</v>
      </c>
      <c r="K12" s="219">
        <v>512</v>
      </c>
      <c r="L12" s="195">
        <f t="shared" si="4"/>
        <v>95.88014981273409</v>
      </c>
      <c r="M12" s="194">
        <f t="shared" si="5"/>
        <v>-22</v>
      </c>
      <c r="N12" s="198">
        <v>261</v>
      </c>
      <c r="O12" s="196">
        <v>261</v>
      </c>
      <c r="P12" s="197">
        <f aca="true" t="shared" si="37" ref="P12:P30">O12/N12*100</f>
        <v>100</v>
      </c>
      <c r="Q12" s="199">
        <f t="shared" si="6"/>
        <v>0</v>
      </c>
      <c r="R12" s="172">
        <f t="shared" si="31"/>
        <v>48.9</v>
      </c>
      <c r="S12" s="172">
        <f t="shared" si="32"/>
        <v>51</v>
      </c>
      <c r="T12" s="172">
        <f t="shared" si="33"/>
        <v>2.1000000000000014</v>
      </c>
      <c r="U12" s="161">
        <v>53</v>
      </c>
      <c r="V12" s="163">
        <v>48</v>
      </c>
      <c r="W12" s="157">
        <f t="shared" si="7"/>
        <v>90.56603773584906</v>
      </c>
      <c r="X12" s="155">
        <f t="shared" si="8"/>
        <v>-5</v>
      </c>
      <c r="Y12" s="158"/>
      <c r="Z12" s="158"/>
      <c r="AA12" s="157" t="e">
        <f t="shared" si="9"/>
        <v>#DIV/0!</v>
      </c>
      <c r="AB12" s="158">
        <f t="shared" si="10"/>
        <v>0</v>
      </c>
      <c r="AC12" s="161">
        <v>1428</v>
      </c>
      <c r="AD12" s="161">
        <v>1794</v>
      </c>
      <c r="AE12" s="156">
        <f t="shared" si="11"/>
        <v>125.63025210084034</v>
      </c>
      <c r="AF12" s="155">
        <f t="shared" si="12"/>
        <v>366</v>
      </c>
      <c r="AG12" s="161">
        <v>651</v>
      </c>
      <c r="AH12" s="161">
        <v>732</v>
      </c>
      <c r="AI12" s="156">
        <f t="shared" si="13"/>
        <v>112.44239631336406</v>
      </c>
      <c r="AJ12" s="155">
        <f t="shared" si="14"/>
        <v>81</v>
      </c>
      <c r="AK12" s="161">
        <v>735</v>
      </c>
      <c r="AL12" s="162">
        <v>677</v>
      </c>
      <c r="AM12" s="156">
        <f t="shared" si="15"/>
        <v>92.10884353741497</v>
      </c>
      <c r="AN12" s="155">
        <f t="shared" si="16"/>
        <v>-58</v>
      </c>
      <c r="AO12" s="161">
        <v>187</v>
      </c>
      <c r="AP12" s="161">
        <v>184</v>
      </c>
      <c r="AQ12" s="157">
        <f t="shared" si="17"/>
        <v>98.3957219251337</v>
      </c>
      <c r="AR12" s="155">
        <f t="shared" si="18"/>
        <v>-3</v>
      </c>
      <c r="AS12" s="159">
        <f t="shared" si="19"/>
        <v>-10224</v>
      </c>
      <c r="AT12" s="153">
        <f t="shared" si="20"/>
        <v>-11006</v>
      </c>
      <c r="AU12" s="153">
        <v>10657</v>
      </c>
      <c r="AV12" s="160">
        <v>11455</v>
      </c>
      <c r="AW12" s="202">
        <v>107</v>
      </c>
      <c r="AX12" s="202">
        <v>112</v>
      </c>
      <c r="AY12" s="201">
        <f t="shared" si="34"/>
        <v>104.7</v>
      </c>
      <c r="AZ12" s="200">
        <f t="shared" si="21"/>
        <v>5</v>
      </c>
      <c r="BA12" s="204">
        <v>576</v>
      </c>
      <c r="BB12" s="196">
        <v>615</v>
      </c>
      <c r="BC12" s="197">
        <f t="shared" si="22"/>
        <v>106.8</v>
      </c>
      <c r="BD12" s="194">
        <f t="shared" si="23"/>
        <v>39</v>
      </c>
      <c r="BE12" s="161">
        <v>236</v>
      </c>
      <c r="BF12" s="161">
        <v>303</v>
      </c>
      <c r="BG12" s="157">
        <f t="shared" si="24"/>
        <v>128.38983050847457</v>
      </c>
      <c r="BH12" s="155">
        <f t="shared" si="25"/>
        <v>67</v>
      </c>
      <c r="BI12" s="161">
        <v>185</v>
      </c>
      <c r="BJ12" s="161">
        <v>244</v>
      </c>
      <c r="BK12" s="157">
        <f t="shared" si="26"/>
        <v>131.8918918918919</v>
      </c>
      <c r="BL12" s="155">
        <f t="shared" si="27"/>
        <v>59</v>
      </c>
      <c r="BM12" s="164">
        <v>2703.2608695652175</v>
      </c>
      <c r="BN12" s="161">
        <v>3426.3779527559054</v>
      </c>
      <c r="BO12" s="155">
        <f t="shared" si="28"/>
        <v>723.1170831906879</v>
      </c>
      <c r="BP12" s="161">
        <v>7</v>
      </c>
      <c r="BQ12" s="161">
        <v>14</v>
      </c>
      <c r="BR12" s="157">
        <f t="shared" si="29"/>
        <v>200</v>
      </c>
      <c r="BS12" s="155">
        <f t="shared" si="30"/>
        <v>7</v>
      </c>
      <c r="BT12" s="161">
        <v>14</v>
      </c>
      <c r="BU12" s="210">
        <v>3833.29</v>
      </c>
      <c r="BV12" s="220">
        <v>5287.29</v>
      </c>
      <c r="BW12" s="172">
        <f t="shared" si="35"/>
        <v>137.9</v>
      </c>
      <c r="BX12" s="171">
        <f t="shared" si="36"/>
        <v>1454</v>
      </c>
      <c r="BY12" s="179"/>
    </row>
    <row r="13" spans="1:77" ht="21.75" customHeight="1">
      <c r="A13" s="149" t="s">
        <v>71</v>
      </c>
      <c r="B13" s="161">
        <v>1263</v>
      </c>
      <c r="C13" s="162">
        <v>1260</v>
      </c>
      <c r="D13" s="156">
        <f t="shared" si="0"/>
        <v>99.7624703087886</v>
      </c>
      <c r="E13" s="155">
        <f t="shared" si="1"/>
        <v>-3</v>
      </c>
      <c r="F13" s="161">
        <v>709</v>
      </c>
      <c r="G13" s="161">
        <v>668</v>
      </c>
      <c r="H13" s="156">
        <f t="shared" si="2"/>
        <v>94.21720733427362</v>
      </c>
      <c r="I13" s="155">
        <f t="shared" si="3"/>
        <v>-41</v>
      </c>
      <c r="J13" s="196">
        <v>728</v>
      </c>
      <c r="K13" s="219">
        <v>706</v>
      </c>
      <c r="L13" s="195">
        <f t="shared" si="4"/>
        <v>96.97802197802197</v>
      </c>
      <c r="M13" s="194">
        <f t="shared" si="5"/>
        <v>-22</v>
      </c>
      <c r="N13" s="198">
        <v>328</v>
      </c>
      <c r="O13" s="196">
        <v>315</v>
      </c>
      <c r="P13" s="197">
        <f t="shared" si="37"/>
        <v>96.03658536585365</v>
      </c>
      <c r="Q13" s="199">
        <f t="shared" si="6"/>
        <v>-13</v>
      </c>
      <c r="R13" s="172">
        <f t="shared" si="31"/>
        <v>45.1</v>
      </c>
      <c r="S13" s="172">
        <f t="shared" si="32"/>
        <v>44.6</v>
      </c>
      <c r="T13" s="172">
        <f t="shared" si="33"/>
        <v>-0.5</v>
      </c>
      <c r="U13" s="161">
        <v>141</v>
      </c>
      <c r="V13" s="163">
        <v>146</v>
      </c>
      <c r="W13" s="157">
        <f t="shared" si="7"/>
        <v>103.54609929078013</v>
      </c>
      <c r="X13" s="155">
        <f t="shared" si="8"/>
        <v>5</v>
      </c>
      <c r="Y13" s="158"/>
      <c r="Z13" s="158"/>
      <c r="AA13" s="157" t="e">
        <f t="shared" si="9"/>
        <v>#DIV/0!</v>
      </c>
      <c r="AB13" s="158">
        <f t="shared" si="10"/>
        <v>0</v>
      </c>
      <c r="AC13" s="161">
        <v>2998</v>
      </c>
      <c r="AD13" s="161">
        <v>3505</v>
      </c>
      <c r="AE13" s="156">
        <f t="shared" si="11"/>
        <v>116.91127418278853</v>
      </c>
      <c r="AF13" s="155">
        <f t="shared" si="12"/>
        <v>507</v>
      </c>
      <c r="AG13" s="161">
        <v>1235</v>
      </c>
      <c r="AH13" s="161">
        <v>1232</v>
      </c>
      <c r="AI13" s="156">
        <f t="shared" si="13"/>
        <v>99.75708502024293</v>
      </c>
      <c r="AJ13" s="155">
        <f t="shared" si="14"/>
        <v>-3</v>
      </c>
      <c r="AK13" s="161">
        <v>811</v>
      </c>
      <c r="AL13" s="162">
        <v>1630</v>
      </c>
      <c r="AM13" s="156">
        <f t="shared" si="15"/>
        <v>200.98643649815045</v>
      </c>
      <c r="AN13" s="155">
        <f t="shared" si="16"/>
        <v>819</v>
      </c>
      <c r="AO13" s="161">
        <v>289</v>
      </c>
      <c r="AP13" s="161">
        <v>248</v>
      </c>
      <c r="AQ13" s="157">
        <f t="shared" si="17"/>
        <v>85.81314878892734</v>
      </c>
      <c r="AR13" s="155">
        <f t="shared" si="18"/>
        <v>-41</v>
      </c>
      <c r="AS13" s="159">
        <f t="shared" si="19"/>
        <v>-3097</v>
      </c>
      <c r="AT13" s="153">
        <f t="shared" si="20"/>
        <v>-4186</v>
      </c>
      <c r="AU13" s="153">
        <v>3851</v>
      </c>
      <c r="AV13" s="160">
        <v>5053</v>
      </c>
      <c r="AW13" s="202">
        <v>200</v>
      </c>
      <c r="AX13" s="202">
        <v>188</v>
      </c>
      <c r="AY13" s="201">
        <f t="shared" si="34"/>
        <v>94</v>
      </c>
      <c r="AZ13" s="200">
        <f t="shared" si="21"/>
        <v>-12</v>
      </c>
      <c r="BA13" s="204">
        <v>869</v>
      </c>
      <c r="BB13" s="196">
        <v>890</v>
      </c>
      <c r="BC13" s="197">
        <f t="shared" si="22"/>
        <v>102.4</v>
      </c>
      <c r="BD13" s="194">
        <f t="shared" si="23"/>
        <v>21</v>
      </c>
      <c r="BE13" s="161">
        <v>509</v>
      </c>
      <c r="BF13" s="161">
        <v>393</v>
      </c>
      <c r="BG13" s="157">
        <f t="shared" si="24"/>
        <v>77.21021611001964</v>
      </c>
      <c r="BH13" s="155">
        <f t="shared" si="25"/>
        <v>-116</v>
      </c>
      <c r="BI13" s="161">
        <v>327</v>
      </c>
      <c r="BJ13" s="161">
        <v>257</v>
      </c>
      <c r="BK13" s="157">
        <f t="shared" si="26"/>
        <v>78.59327217125383</v>
      </c>
      <c r="BL13" s="155">
        <f t="shared" si="27"/>
        <v>-70</v>
      </c>
      <c r="BM13" s="164">
        <v>2054.2713567839196</v>
      </c>
      <c r="BN13" s="161">
        <v>2504.6728971962616</v>
      </c>
      <c r="BO13" s="155">
        <f t="shared" si="28"/>
        <v>450.401540412342</v>
      </c>
      <c r="BP13" s="161">
        <v>23</v>
      </c>
      <c r="BQ13" s="161">
        <v>27</v>
      </c>
      <c r="BR13" s="157">
        <f t="shared" si="29"/>
        <v>117.4</v>
      </c>
      <c r="BS13" s="155">
        <f t="shared" si="30"/>
        <v>4</v>
      </c>
      <c r="BT13" s="161">
        <v>11</v>
      </c>
      <c r="BU13" s="210">
        <v>3858.04</v>
      </c>
      <c r="BV13" s="220">
        <v>5613.93</v>
      </c>
      <c r="BW13" s="172">
        <f t="shared" si="35"/>
        <v>145.5</v>
      </c>
      <c r="BX13" s="171">
        <f t="shared" si="36"/>
        <v>1755.8900000000003</v>
      </c>
      <c r="BY13" s="179"/>
    </row>
    <row r="14" spans="1:79" s="10" customFormat="1" ht="21.75" customHeight="1">
      <c r="A14" s="149" t="s">
        <v>72</v>
      </c>
      <c r="B14" s="161">
        <v>859</v>
      </c>
      <c r="C14" s="162">
        <v>955</v>
      </c>
      <c r="D14" s="156">
        <f t="shared" si="0"/>
        <v>111.17578579743888</v>
      </c>
      <c r="E14" s="155">
        <f t="shared" si="1"/>
        <v>96</v>
      </c>
      <c r="F14" s="161">
        <v>512</v>
      </c>
      <c r="G14" s="161">
        <v>610</v>
      </c>
      <c r="H14" s="156">
        <f t="shared" si="2"/>
        <v>119.140625</v>
      </c>
      <c r="I14" s="155">
        <f t="shared" si="3"/>
        <v>98</v>
      </c>
      <c r="J14" s="196">
        <v>731</v>
      </c>
      <c r="K14" s="219">
        <v>782</v>
      </c>
      <c r="L14" s="195">
        <f t="shared" si="4"/>
        <v>106.9767441860465</v>
      </c>
      <c r="M14" s="194">
        <f t="shared" si="5"/>
        <v>51</v>
      </c>
      <c r="N14" s="198">
        <v>355</v>
      </c>
      <c r="O14" s="196">
        <v>395</v>
      </c>
      <c r="P14" s="197">
        <f t="shared" si="37"/>
        <v>111.26760563380283</v>
      </c>
      <c r="Q14" s="199">
        <f t="shared" si="6"/>
        <v>40</v>
      </c>
      <c r="R14" s="172">
        <f t="shared" si="31"/>
        <v>48.6</v>
      </c>
      <c r="S14" s="172">
        <f t="shared" si="32"/>
        <v>50.5</v>
      </c>
      <c r="T14" s="172">
        <f t="shared" si="33"/>
        <v>1.8999999999999986</v>
      </c>
      <c r="U14" s="161">
        <v>90</v>
      </c>
      <c r="V14" s="163">
        <v>132</v>
      </c>
      <c r="W14" s="157">
        <f t="shared" si="7"/>
        <v>146.66666666666666</v>
      </c>
      <c r="X14" s="155">
        <f t="shared" si="8"/>
        <v>42</v>
      </c>
      <c r="Y14" s="158"/>
      <c r="Z14" s="158"/>
      <c r="AA14" s="157" t="e">
        <f t="shared" si="9"/>
        <v>#DIV/0!</v>
      </c>
      <c r="AB14" s="158">
        <f t="shared" si="10"/>
        <v>0</v>
      </c>
      <c r="AC14" s="161">
        <v>1690</v>
      </c>
      <c r="AD14" s="161">
        <v>2271</v>
      </c>
      <c r="AE14" s="156">
        <f t="shared" si="11"/>
        <v>134.37869822485206</v>
      </c>
      <c r="AF14" s="155">
        <f t="shared" si="12"/>
        <v>581</v>
      </c>
      <c r="AG14" s="161">
        <v>845</v>
      </c>
      <c r="AH14" s="161">
        <v>939</v>
      </c>
      <c r="AI14" s="156">
        <f t="shared" si="13"/>
        <v>111.12426035502958</v>
      </c>
      <c r="AJ14" s="155">
        <f t="shared" si="14"/>
        <v>94</v>
      </c>
      <c r="AK14" s="161">
        <v>386</v>
      </c>
      <c r="AL14" s="162">
        <v>808</v>
      </c>
      <c r="AM14" s="156">
        <f t="shared" si="15"/>
        <v>209.3264248704663</v>
      </c>
      <c r="AN14" s="155">
        <f t="shared" si="16"/>
        <v>422</v>
      </c>
      <c r="AO14" s="161">
        <v>236</v>
      </c>
      <c r="AP14" s="161">
        <v>236</v>
      </c>
      <c r="AQ14" s="157">
        <f t="shared" si="17"/>
        <v>100</v>
      </c>
      <c r="AR14" s="155">
        <f t="shared" si="18"/>
        <v>0</v>
      </c>
      <c r="AS14" s="159">
        <f t="shared" si="19"/>
        <v>-3228</v>
      </c>
      <c r="AT14" s="153">
        <f t="shared" si="20"/>
        <v>-2535</v>
      </c>
      <c r="AU14" s="153">
        <v>3802</v>
      </c>
      <c r="AV14" s="160">
        <v>3180</v>
      </c>
      <c r="AW14" s="202">
        <v>137</v>
      </c>
      <c r="AX14" s="202">
        <v>149</v>
      </c>
      <c r="AY14" s="201">
        <f t="shared" si="34"/>
        <v>108.8</v>
      </c>
      <c r="AZ14" s="200">
        <f t="shared" si="21"/>
        <v>12</v>
      </c>
      <c r="BA14" s="204">
        <v>766</v>
      </c>
      <c r="BB14" s="196">
        <v>859</v>
      </c>
      <c r="BC14" s="197">
        <f t="shared" si="22"/>
        <v>112.1</v>
      </c>
      <c r="BD14" s="194">
        <f t="shared" si="23"/>
        <v>93</v>
      </c>
      <c r="BE14" s="161">
        <v>285</v>
      </c>
      <c r="BF14" s="161">
        <v>310</v>
      </c>
      <c r="BG14" s="157">
        <f t="shared" si="24"/>
        <v>108.77192982456141</v>
      </c>
      <c r="BH14" s="155">
        <f t="shared" si="25"/>
        <v>25</v>
      </c>
      <c r="BI14" s="161">
        <v>235</v>
      </c>
      <c r="BJ14" s="161">
        <v>271</v>
      </c>
      <c r="BK14" s="157">
        <f t="shared" si="26"/>
        <v>115.31914893617021</v>
      </c>
      <c r="BL14" s="155">
        <f t="shared" si="27"/>
        <v>36</v>
      </c>
      <c r="BM14" s="164">
        <v>2601.5151515151515</v>
      </c>
      <c r="BN14" s="161">
        <v>3124.025974025974</v>
      </c>
      <c r="BO14" s="155">
        <f t="shared" si="28"/>
        <v>522.5108225108224</v>
      </c>
      <c r="BP14" s="161">
        <v>31</v>
      </c>
      <c r="BQ14" s="161">
        <v>18</v>
      </c>
      <c r="BR14" s="157">
        <f t="shared" si="29"/>
        <v>58.1</v>
      </c>
      <c r="BS14" s="155">
        <f t="shared" si="30"/>
        <v>-13</v>
      </c>
      <c r="BT14" s="161">
        <v>12</v>
      </c>
      <c r="BU14" s="210">
        <v>3911.44</v>
      </c>
      <c r="BV14" s="220">
        <v>4981.94</v>
      </c>
      <c r="BW14" s="172">
        <f t="shared" si="35"/>
        <v>127.4</v>
      </c>
      <c r="BX14" s="171">
        <f t="shared" si="36"/>
        <v>1070.4999999999995</v>
      </c>
      <c r="BY14" s="179"/>
      <c r="BZ14" s="4"/>
      <c r="CA14" s="4"/>
    </row>
    <row r="15" spans="1:79" s="10" customFormat="1" ht="21.75" customHeight="1">
      <c r="A15" s="149" t="s">
        <v>73</v>
      </c>
      <c r="B15" s="161">
        <v>1144</v>
      </c>
      <c r="C15" s="162">
        <v>964</v>
      </c>
      <c r="D15" s="156">
        <f t="shared" si="0"/>
        <v>84.26573426573427</v>
      </c>
      <c r="E15" s="155">
        <f t="shared" si="1"/>
        <v>-180</v>
      </c>
      <c r="F15" s="161">
        <v>706</v>
      </c>
      <c r="G15" s="161">
        <v>499</v>
      </c>
      <c r="H15" s="156">
        <f t="shared" si="2"/>
        <v>70.6798866855524</v>
      </c>
      <c r="I15" s="155">
        <f t="shared" si="3"/>
        <v>-207</v>
      </c>
      <c r="J15" s="196">
        <v>983</v>
      </c>
      <c r="K15" s="219">
        <v>995</v>
      </c>
      <c r="L15" s="195">
        <f t="shared" si="4"/>
        <v>101.22075279755849</v>
      </c>
      <c r="M15" s="194">
        <f t="shared" si="5"/>
        <v>12</v>
      </c>
      <c r="N15" s="198">
        <v>664</v>
      </c>
      <c r="O15" s="196">
        <v>715</v>
      </c>
      <c r="P15" s="197">
        <f t="shared" si="37"/>
        <v>107.68072289156628</v>
      </c>
      <c r="Q15" s="199">
        <f t="shared" si="6"/>
        <v>51</v>
      </c>
      <c r="R15" s="172">
        <f t="shared" si="31"/>
        <v>67.5</v>
      </c>
      <c r="S15" s="172">
        <f t="shared" si="32"/>
        <v>71.9</v>
      </c>
      <c r="T15" s="172">
        <f t="shared" si="33"/>
        <v>4.400000000000006</v>
      </c>
      <c r="U15" s="161">
        <v>73</v>
      </c>
      <c r="V15" s="163">
        <v>133</v>
      </c>
      <c r="W15" s="157">
        <f t="shared" si="7"/>
        <v>182.1917808219178</v>
      </c>
      <c r="X15" s="155">
        <f t="shared" si="8"/>
        <v>60</v>
      </c>
      <c r="Y15" s="158"/>
      <c r="Z15" s="158"/>
      <c r="AA15" s="157" t="e">
        <f t="shared" si="9"/>
        <v>#DIV/0!</v>
      </c>
      <c r="AB15" s="158">
        <f t="shared" si="10"/>
        <v>0</v>
      </c>
      <c r="AC15" s="161">
        <v>4052</v>
      </c>
      <c r="AD15" s="161">
        <v>3924</v>
      </c>
      <c r="AE15" s="156">
        <f t="shared" si="11"/>
        <v>96.84106614017769</v>
      </c>
      <c r="AF15" s="155">
        <f t="shared" si="12"/>
        <v>-128</v>
      </c>
      <c r="AG15" s="161">
        <v>1127</v>
      </c>
      <c r="AH15" s="161">
        <v>947</v>
      </c>
      <c r="AI15" s="156">
        <f t="shared" si="13"/>
        <v>84.02839396628217</v>
      </c>
      <c r="AJ15" s="155">
        <f t="shared" si="14"/>
        <v>-180</v>
      </c>
      <c r="AK15" s="161">
        <v>1197</v>
      </c>
      <c r="AL15" s="162">
        <v>1509</v>
      </c>
      <c r="AM15" s="156">
        <f t="shared" si="15"/>
        <v>126.06516290726817</v>
      </c>
      <c r="AN15" s="155">
        <f t="shared" si="16"/>
        <v>312</v>
      </c>
      <c r="AO15" s="161">
        <v>200</v>
      </c>
      <c r="AP15" s="161">
        <v>209</v>
      </c>
      <c r="AQ15" s="157">
        <f t="shared" si="17"/>
        <v>104.5</v>
      </c>
      <c r="AR15" s="155">
        <f t="shared" si="18"/>
        <v>9</v>
      </c>
      <c r="AS15" s="159">
        <f t="shared" si="19"/>
        <v>-925</v>
      </c>
      <c r="AT15" s="153">
        <f t="shared" si="20"/>
        <v>-776</v>
      </c>
      <c r="AU15" s="153">
        <v>1639</v>
      </c>
      <c r="AV15" s="160">
        <v>1439</v>
      </c>
      <c r="AW15" s="202">
        <v>245</v>
      </c>
      <c r="AX15" s="202">
        <v>241</v>
      </c>
      <c r="AY15" s="201">
        <f t="shared" si="34"/>
        <v>98.4</v>
      </c>
      <c r="AZ15" s="200">
        <f t="shared" si="21"/>
        <v>-4</v>
      </c>
      <c r="BA15" s="204">
        <v>958</v>
      </c>
      <c r="BB15" s="196">
        <v>1056</v>
      </c>
      <c r="BC15" s="197">
        <f t="shared" si="22"/>
        <v>110.2</v>
      </c>
      <c r="BD15" s="194">
        <f t="shared" si="23"/>
        <v>98</v>
      </c>
      <c r="BE15" s="161">
        <v>430</v>
      </c>
      <c r="BF15" s="161">
        <v>301</v>
      </c>
      <c r="BG15" s="157">
        <f t="shared" si="24"/>
        <v>70</v>
      </c>
      <c r="BH15" s="155">
        <f t="shared" si="25"/>
        <v>-129</v>
      </c>
      <c r="BI15" s="161">
        <v>339</v>
      </c>
      <c r="BJ15" s="161">
        <v>255</v>
      </c>
      <c r="BK15" s="157">
        <f t="shared" si="26"/>
        <v>75.22123893805309</v>
      </c>
      <c r="BL15" s="155">
        <f t="shared" si="27"/>
        <v>-84</v>
      </c>
      <c r="BM15" s="164">
        <v>2500.2457002457004</v>
      </c>
      <c r="BN15" s="161">
        <v>3333.806818181818</v>
      </c>
      <c r="BO15" s="155">
        <f t="shared" si="28"/>
        <v>833.5611179361176</v>
      </c>
      <c r="BP15" s="161">
        <v>21</v>
      </c>
      <c r="BQ15" s="161">
        <v>25</v>
      </c>
      <c r="BR15" s="157">
        <f t="shared" si="29"/>
        <v>119</v>
      </c>
      <c r="BS15" s="155">
        <f t="shared" si="30"/>
        <v>4</v>
      </c>
      <c r="BT15" s="161">
        <v>14</v>
      </c>
      <c r="BU15" s="210">
        <v>3742.07</v>
      </c>
      <c r="BV15" s="220">
        <v>5302.6</v>
      </c>
      <c r="BW15" s="172">
        <f t="shared" si="35"/>
        <v>141.7</v>
      </c>
      <c r="BX15" s="171">
        <f t="shared" si="36"/>
        <v>1560.5300000000002</v>
      </c>
      <c r="BY15" s="179"/>
      <c r="BZ15" s="4"/>
      <c r="CA15" s="4"/>
    </row>
    <row r="16" spans="1:79" s="10" customFormat="1" ht="21.75" customHeight="1">
      <c r="A16" s="149" t="s">
        <v>74</v>
      </c>
      <c r="B16" s="161">
        <v>460</v>
      </c>
      <c r="C16" s="162">
        <v>426</v>
      </c>
      <c r="D16" s="156">
        <f t="shared" si="0"/>
        <v>92.6086956521739</v>
      </c>
      <c r="E16" s="155">
        <f t="shared" si="1"/>
        <v>-34</v>
      </c>
      <c r="F16" s="161">
        <v>285</v>
      </c>
      <c r="G16" s="161">
        <v>253</v>
      </c>
      <c r="H16" s="156">
        <f t="shared" si="2"/>
        <v>88.7719298245614</v>
      </c>
      <c r="I16" s="155">
        <f t="shared" si="3"/>
        <v>-32</v>
      </c>
      <c r="J16" s="196">
        <v>261</v>
      </c>
      <c r="K16" s="219">
        <v>297</v>
      </c>
      <c r="L16" s="195">
        <f t="shared" si="4"/>
        <v>113.79310344827587</v>
      </c>
      <c r="M16" s="194">
        <f t="shared" si="5"/>
        <v>36</v>
      </c>
      <c r="N16" s="198">
        <v>50</v>
      </c>
      <c r="O16" s="196">
        <v>77</v>
      </c>
      <c r="P16" s="197">
        <f t="shared" si="37"/>
        <v>154</v>
      </c>
      <c r="Q16" s="199">
        <f t="shared" si="6"/>
        <v>27</v>
      </c>
      <c r="R16" s="172">
        <f t="shared" si="31"/>
        <v>19.2</v>
      </c>
      <c r="S16" s="172">
        <f t="shared" si="32"/>
        <v>25.9</v>
      </c>
      <c r="T16" s="172">
        <f t="shared" si="33"/>
        <v>6.699999999999999</v>
      </c>
      <c r="U16" s="161">
        <v>76</v>
      </c>
      <c r="V16" s="163">
        <v>76</v>
      </c>
      <c r="W16" s="157">
        <f t="shared" si="7"/>
        <v>100</v>
      </c>
      <c r="X16" s="155">
        <f t="shared" si="8"/>
        <v>0</v>
      </c>
      <c r="Y16" s="158"/>
      <c r="Z16" s="158"/>
      <c r="AA16" s="157" t="e">
        <f t="shared" si="9"/>
        <v>#DIV/0!</v>
      </c>
      <c r="AB16" s="158">
        <f t="shared" si="10"/>
        <v>0</v>
      </c>
      <c r="AC16" s="161">
        <v>1379</v>
      </c>
      <c r="AD16" s="161">
        <v>1770</v>
      </c>
      <c r="AE16" s="156">
        <f t="shared" si="11"/>
        <v>128.35387962291514</v>
      </c>
      <c r="AF16" s="155">
        <f t="shared" si="12"/>
        <v>391</v>
      </c>
      <c r="AG16" s="161">
        <v>447</v>
      </c>
      <c r="AH16" s="161">
        <v>398</v>
      </c>
      <c r="AI16" s="156">
        <f t="shared" si="13"/>
        <v>89.03803131991052</v>
      </c>
      <c r="AJ16" s="155">
        <f t="shared" si="14"/>
        <v>-49</v>
      </c>
      <c r="AK16" s="161">
        <v>591</v>
      </c>
      <c r="AL16" s="162">
        <v>976</v>
      </c>
      <c r="AM16" s="156">
        <f t="shared" si="15"/>
        <v>165.14382402707275</v>
      </c>
      <c r="AN16" s="155">
        <f t="shared" si="16"/>
        <v>385</v>
      </c>
      <c r="AO16" s="161">
        <v>134</v>
      </c>
      <c r="AP16" s="161">
        <v>134</v>
      </c>
      <c r="AQ16" s="157">
        <f t="shared" si="17"/>
        <v>100</v>
      </c>
      <c r="AR16" s="155">
        <f t="shared" si="18"/>
        <v>0</v>
      </c>
      <c r="AS16" s="159">
        <f t="shared" si="19"/>
        <v>-6504</v>
      </c>
      <c r="AT16" s="153">
        <f t="shared" si="20"/>
        <v>-6405</v>
      </c>
      <c r="AU16" s="153">
        <v>6848</v>
      </c>
      <c r="AV16" s="160">
        <v>6742</v>
      </c>
      <c r="AW16" s="202">
        <v>97</v>
      </c>
      <c r="AX16" s="202">
        <v>112</v>
      </c>
      <c r="AY16" s="201">
        <f t="shared" si="34"/>
        <v>115.5</v>
      </c>
      <c r="AZ16" s="200">
        <f t="shared" si="21"/>
        <v>15</v>
      </c>
      <c r="BA16" s="204">
        <v>327</v>
      </c>
      <c r="BB16" s="196">
        <v>358</v>
      </c>
      <c r="BC16" s="197">
        <f t="shared" si="22"/>
        <v>109.5</v>
      </c>
      <c r="BD16" s="194">
        <f t="shared" si="23"/>
        <v>31</v>
      </c>
      <c r="BE16" s="161">
        <v>116</v>
      </c>
      <c r="BF16" s="161">
        <v>89</v>
      </c>
      <c r="BG16" s="157">
        <f t="shared" si="24"/>
        <v>76.72413793103449</v>
      </c>
      <c r="BH16" s="155">
        <f t="shared" si="25"/>
        <v>-27</v>
      </c>
      <c r="BI16" s="161">
        <v>88</v>
      </c>
      <c r="BJ16" s="161">
        <v>77</v>
      </c>
      <c r="BK16" s="157">
        <f t="shared" si="26"/>
        <v>87.5</v>
      </c>
      <c r="BL16" s="155">
        <f t="shared" si="27"/>
        <v>-11</v>
      </c>
      <c r="BM16" s="164">
        <v>2262.264150943396</v>
      </c>
      <c r="BN16" s="161">
        <v>2568.939393939394</v>
      </c>
      <c r="BO16" s="155">
        <f t="shared" si="28"/>
        <v>306.6752429959979</v>
      </c>
      <c r="BP16" s="161">
        <v>32</v>
      </c>
      <c r="BQ16" s="161">
        <v>30</v>
      </c>
      <c r="BR16" s="157">
        <f t="shared" si="29"/>
        <v>93.8</v>
      </c>
      <c r="BS16" s="155">
        <f t="shared" si="30"/>
        <v>-2</v>
      </c>
      <c r="BT16" s="161">
        <v>8</v>
      </c>
      <c r="BU16" s="210">
        <v>3754.08</v>
      </c>
      <c r="BV16" s="220">
        <v>5002.03</v>
      </c>
      <c r="BW16" s="172">
        <f t="shared" si="35"/>
        <v>133.2</v>
      </c>
      <c r="BX16" s="171">
        <f t="shared" si="36"/>
        <v>1247.9499999999998</v>
      </c>
      <c r="BY16" s="179"/>
      <c r="BZ16" s="4"/>
      <c r="CA16" s="4"/>
    </row>
    <row r="17" spans="1:79" s="10" customFormat="1" ht="21.75" customHeight="1">
      <c r="A17" s="149" t="s">
        <v>75</v>
      </c>
      <c r="B17" s="161">
        <v>1128</v>
      </c>
      <c r="C17" s="162">
        <v>1152</v>
      </c>
      <c r="D17" s="156">
        <f t="shared" si="0"/>
        <v>102.12765957446808</v>
      </c>
      <c r="E17" s="155">
        <f t="shared" si="1"/>
        <v>24</v>
      </c>
      <c r="F17" s="161">
        <v>760</v>
      </c>
      <c r="G17" s="161">
        <v>794</v>
      </c>
      <c r="H17" s="156">
        <f t="shared" si="2"/>
        <v>104.47368421052632</v>
      </c>
      <c r="I17" s="155">
        <f t="shared" si="3"/>
        <v>34</v>
      </c>
      <c r="J17" s="196">
        <v>940</v>
      </c>
      <c r="K17" s="219">
        <v>771</v>
      </c>
      <c r="L17" s="195">
        <f t="shared" si="4"/>
        <v>82.02127659574468</v>
      </c>
      <c r="M17" s="194">
        <f t="shared" si="5"/>
        <v>-169</v>
      </c>
      <c r="N17" s="198">
        <v>390</v>
      </c>
      <c r="O17" s="196">
        <v>347</v>
      </c>
      <c r="P17" s="197">
        <f t="shared" si="37"/>
        <v>88.97435897435896</v>
      </c>
      <c r="Q17" s="199">
        <f t="shared" si="6"/>
        <v>-43</v>
      </c>
      <c r="R17" s="172">
        <f t="shared" si="31"/>
        <v>41.5</v>
      </c>
      <c r="S17" s="172">
        <f t="shared" si="32"/>
        <v>45</v>
      </c>
      <c r="T17" s="172">
        <f t="shared" si="33"/>
        <v>3.5</v>
      </c>
      <c r="U17" s="161">
        <v>137</v>
      </c>
      <c r="V17" s="163">
        <v>139</v>
      </c>
      <c r="W17" s="157">
        <f t="shared" si="7"/>
        <v>101.45985401459853</v>
      </c>
      <c r="X17" s="155">
        <f t="shared" si="8"/>
        <v>2</v>
      </c>
      <c r="Y17" s="158"/>
      <c r="Z17" s="158"/>
      <c r="AA17" s="157" t="e">
        <f t="shared" si="9"/>
        <v>#DIV/0!</v>
      </c>
      <c r="AB17" s="158">
        <f t="shared" si="10"/>
        <v>0</v>
      </c>
      <c r="AC17" s="161">
        <v>2892</v>
      </c>
      <c r="AD17" s="161">
        <v>3053</v>
      </c>
      <c r="AE17" s="156">
        <f t="shared" si="11"/>
        <v>105.56708160442601</v>
      </c>
      <c r="AF17" s="155">
        <f t="shared" si="12"/>
        <v>161</v>
      </c>
      <c r="AG17" s="161">
        <v>1115</v>
      </c>
      <c r="AH17" s="161">
        <v>1131</v>
      </c>
      <c r="AI17" s="156">
        <f t="shared" si="13"/>
        <v>101.43497757847533</v>
      </c>
      <c r="AJ17" s="155">
        <f t="shared" si="14"/>
        <v>16</v>
      </c>
      <c r="AK17" s="161">
        <v>719</v>
      </c>
      <c r="AL17" s="162">
        <v>1078</v>
      </c>
      <c r="AM17" s="156">
        <f t="shared" si="15"/>
        <v>149.93045897079276</v>
      </c>
      <c r="AN17" s="155">
        <f t="shared" si="16"/>
        <v>359</v>
      </c>
      <c r="AO17" s="161">
        <v>200</v>
      </c>
      <c r="AP17" s="161">
        <v>181</v>
      </c>
      <c r="AQ17" s="157">
        <f t="shared" si="17"/>
        <v>90.5</v>
      </c>
      <c r="AR17" s="155">
        <f t="shared" si="18"/>
        <v>-19</v>
      </c>
      <c r="AS17" s="159">
        <f t="shared" si="19"/>
        <v>-1721</v>
      </c>
      <c r="AT17" s="153">
        <f t="shared" si="20"/>
        <v>-1477</v>
      </c>
      <c r="AU17" s="153">
        <v>2558</v>
      </c>
      <c r="AV17" s="160">
        <v>2252</v>
      </c>
      <c r="AW17" s="202">
        <v>118</v>
      </c>
      <c r="AX17" s="202">
        <v>118</v>
      </c>
      <c r="AY17" s="201">
        <f t="shared" si="34"/>
        <v>100</v>
      </c>
      <c r="AZ17" s="200">
        <f t="shared" si="21"/>
        <v>0</v>
      </c>
      <c r="BA17" s="204">
        <v>1013</v>
      </c>
      <c r="BB17" s="196">
        <v>974</v>
      </c>
      <c r="BC17" s="197">
        <f t="shared" si="22"/>
        <v>96.2</v>
      </c>
      <c r="BD17" s="194">
        <f t="shared" si="23"/>
        <v>-39</v>
      </c>
      <c r="BE17" s="161">
        <v>291</v>
      </c>
      <c r="BF17" s="161">
        <v>377</v>
      </c>
      <c r="BG17" s="157">
        <f t="shared" si="24"/>
        <v>129.553264604811</v>
      </c>
      <c r="BH17" s="155">
        <f t="shared" si="25"/>
        <v>86</v>
      </c>
      <c r="BI17" s="161">
        <v>206</v>
      </c>
      <c r="BJ17" s="161">
        <v>303</v>
      </c>
      <c r="BK17" s="157">
        <f t="shared" si="26"/>
        <v>147.0873786407767</v>
      </c>
      <c r="BL17" s="155">
        <f t="shared" si="27"/>
        <v>97</v>
      </c>
      <c r="BM17" s="164">
        <v>2274.2063492063494</v>
      </c>
      <c r="BN17" s="161">
        <v>3687.531806615776</v>
      </c>
      <c r="BO17" s="155">
        <f t="shared" si="28"/>
        <v>1413.3254574094267</v>
      </c>
      <c r="BP17" s="161">
        <v>11</v>
      </c>
      <c r="BQ17" s="161">
        <v>34</v>
      </c>
      <c r="BR17" s="157">
        <f t="shared" si="29"/>
        <v>309.1</v>
      </c>
      <c r="BS17" s="155">
        <f t="shared" si="30"/>
        <v>23</v>
      </c>
      <c r="BT17" s="161">
        <v>21</v>
      </c>
      <c r="BU17" s="210">
        <v>4015.73</v>
      </c>
      <c r="BV17" s="220">
        <v>5856.41</v>
      </c>
      <c r="BW17" s="172">
        <f t="shared" si="35"/>
        <v>145.8</v>
      </c>
      <c r="BX17" s="171">
        <f t="shared" si="36"/>
        <v>1840.6799999999998</v>
      </c>
      <c r="BY17" s="179"/>
      <c r="BZ17" s="4"/>
      <c r="CA17" s="4"/>
    </row>
    <row r="18" spans="1:79" s="10" customFormat="1" ht="21.75" customHeight="1">
      <c r="A18" s="149" t="s">
        <v>76</v>
      </c>
      <c r="B18" s="161">
        <v>783</v>
      </c>
      <c r="C18" s="162">
        <v>775</v>
      </c>
      <c r="D18" s="156">
        <f t="shared" si="0"/>
        <v>98.97828863346105</v>
      </c>
      <c r="E18" s="155">
        <f t="shared" si="1"/>
        <v>-8</v>
      </c>
      <c r="F18" s="161">
        <v>470</v>
      </c>
      <c r="G18" s="161">
        <v>441</v>
      </c>
      <c r="H18" s="156">
        <f t="shared" si="2"/>
        <v>93.82978723404256</v>
      </c>
      <c r="I18" s="155">
        <f t="shared" si="3"/>
        <v>-29</v>
      </c>
      <c r="J18" s="196">
        <v>451</v>
      </c>
      <c r="K18" s="219">
        <v>434</v>
      </c>
      <c r="L18" s="195">
        <f t="shared" si="4"/>
        <v>96.23059866962306</v>
      </c>
      <c r="M18" s="194">
        <f t="shared" si="5"/>
        <v>-17</v>
      </c>
      <c r="N18" s="198">
        <v>161</v>
      </c>
      <c r="O18" s="196">
        <v>168</v>
      </c>
      <c r="P18" s="197">
        <f t="shared" si="37"/>
        <v>104.34782608695652</v>
      </c>
      <c r="Q18" s="199">
        <f t="shared" si="6"/>
        <v>7</v>
      </c>
      <c r="R18" s="172">
        <f t="shared" si="31"/>
        <v>35.7</v>
      </c>
      <c r="S18" s="172">
        <f t="shared" si="32"/>
        <v>38.7</v>
      </c>
      <c r="T18" s="172">
        <f t="shared" si="33"/>
        <v>3</v>
      </c>
      <c r="U18" s="161">
        <v>79</v>
      </c>
      <c r="V18" s="163">
        <v>90</v>
      </c>
      <c r="W18" s="157">
        <f t="shared" si="7"/>
        <v>113.9240506329114</v>
      </c>
      <c r="X18" s="155">
        <f t="shared" si="8"/>
        <v>11</v>
      </c>
      <c r="Y18" s="158"/>
      <c r="Z18" s="158"/>
      <c r="AA18" s="157" t="e">
        <f t="shared" si="9"/>
        <v>#DIV/0!</v>
      </c>
      <c r="AB18" s="158">
        <f t="shared" si="10"/>
        <v>0</v>
      </c>
      <c r="AC18" s="161">
        <v>2475</v>
      </c>
      <c r="AD18" s="161">
        <v>2829</v>
      </c>
      <c r="AE18" s="156">
        <f t="shared" si="11"/>
        <v>114.30303030303031</v>
      </c>
      <c r="AF18" s="155">
        <f t="shared" si="12"/>
        <v>354</v>
      </c>
      <c r="AG18" s="161">
        <v>781</v>
      </c>
      <c r="AH18" s="161">
        <v>772</v>
      </c>
      <c r="AI18" s="156">
        <f t="shared" si="13"/>
        <v>98.84763124199743</v>
      </c>
      <c r="AJ18" s="155">
        <f t="shared" si="14"/>
        <v>-9</v>
      </c>
      <c r="AK18" s="161">
        <v>971</v>
      </c>
      <c r="AL18" s="162">
        <v>1216</v>
      </c>
      <c r="AM18" s="156">
        <f t="shared" si="15"/>
        <v>125.23171987641607</v>
      </c>
      <c r="AN18" s="155">
        <f t="shared" si="16"/>
        <v>245</v>
      </c>
      <c r="AO18" s="161">
        <v>198</v>
      </c>
      <c r="AP18" s="161">
        <v>210</v>
      </c>
      <c r="AQ18" s="157">
        <f t="shared" si="17"/>
        <v>106.06060606060606</v>
      </c>
      <c r="AR18" s="155">
        <f t="shared" si="18"/>
        <v>12</v>
      </c>
      <c r="AS18" s="159">
        <f t="shared" si="19"/>
        <v>-2898</v>
      </c>
      <c r="AT18" s="153">
        <f t="shared" si="20"/>
        <v>-2957</v>
      </c>
      <c r="AU18" s="153">
        <v>3396</v>
      </c>
      <c r="AV18" s="160">
        <v>3463</v>
      </c>
      <c r="AW18" s="202">
        <v>101</v>
      </c>
      <c r="AX18" s="202">
        <v>103</v>
      </c>
      <c r="AY18" s="201">
        <f t="shared" si="34"/>
        <v>102</v>
      </c>
      <c r="AZ18" s="200">
        <f t="shared" si="21"/>
        <v>2</v>
      </c>
      <c r="BA18" s="204">
        <v>555</v>
      </c>
      <c r="BB18" s="196">
        <v>561</v>
      </c>
      <c r="BC18" s="197">
        <f t="shared" si="22"/>
        <v>101.1</v>
      </c>
      <c r="BD18" s="194">
        <f t="shared" si="23"/>
        <v>6</v>
      </c>
      <c r="BE18" s="161">
        <v>285</v>
      </c>
      <c r="BF18" s="161">
        <v>269</v>
      </c>
      <c r="BG18" s="157">
        <f t="shared" si="24"/>
        <v>94.38596491228071</v>
      </c>
      <c r="BH18" s="155">
        <f t="shared" si="25"/>
        <v>-16</v>
      </c>
      <c r="BI18" s="161">
        <v>255</v>
      </c>
      <c r="BJ18" s="161">
        <v>239</v>
      </c>
      <c r="BK18" s="157">
        <f t="shared" si="26"/>
        <v>93.72549019607843</v>
      </c>
      <c r="BL18" s="155">
        <f t="shared" si="27"/>
        <v>-16</v>
      </c>
      <c r="BM18" s="164">
        <v>2397.1631205673757</v>
      </c>
      <c r="BN18" s="161">
        <v>2829.098360655738</v>
      </c>
      <c r="BO18" s="155">
        <f t="shared" si="28"/>
        <v>431.9352400883622</v>
      </c>
      <c r="BP18" s="161">
        <v>18</v>
      </c>
      <c r="BQ18" s="161">
        <v>40</v>
      </c>
      <c r="BR18" s="157">
        <f t="shared" si="29"/>
        <v>222.2</v>
      </c>
      <c r="BS18" s="155">
        <f t="shared" si="30"/>
        <v>22</v>
      </c>
      <c r="BT18" s="161">
        <v>15</v>
      </c>
      <c r="BU18" s="210">
        <v>3968.5</v>
      </c>
      <c r="BV18" s="220">
        <v>5811.43</v>
      </c>
      <c r="BW18" s="172">
        <f t="shared" si="35"/>
        <v>146.4</v>
      </c>
      <c r="BX18" s="171">
        <f t="shared" si="36"/>
        <v>1842.9300000000003</v>
      </c>
      <c r="BY18" s="179"/>
      <c r="BZ18" s="4"/>
      <c r="CA18" s="4"/>
    </row>
    <row r="19" spans="1:79" s="10" customFormat="1" ht="21.75" customHeight="1">
      <c r="A19" s="149" t="s">
        <v>77</v>
      </c>
      <c r="B19" s="161">
        <v>955</v>
      </c>
      <c r="C19" s="162">
        <v>961</v>
      </c>
      <c r="D19" s="156">
        <f t="shared" si="0"/>
        <v>100.6282722513089</v>
      </c>
      <c r="E19" s="155">
        <f t="shared" si="1"/>
        <v>6</v>
      </c>
      <c r="F19" s="161">
        <v>597</v>
      </c>
      <c r="G19" s="161">
        <v>527</v>
      </c>
      <c r="H19" s="156">
        <f t="shared" si="2"/>
        <v>88.2747068676717</v>
      </c>
      <c r="I19" s="155">
        <f t="shared" si="3"/>
        <v>-70</v>
      </c>
      <c r="J19" s="196">
        <v>1017</v>
      </c>
      <c r="K19" s="219">
        <v>877</v>
      </c>
      <c r="L19" s="195">
        <f t="shared" si="4"/>
        <v>86.23402163225173</v>
      </c>
      <c r="M19" s="194">
        <f t="shared" si="5"/>
        <v>-140</v>
      </c>
      <c r="N19" s="198">
        <v>639</v>
      </c>
      <c r="O19" s="196">
        <v>530</v>
      </c>
      <c r="P19" s="197">
        <f t="shared" si="37"/>
        <v>82.94209702660407</v>
      </c>
      <c r="Q19" s="199">
        <f t="shared" si="6"/>
        <v>-109</v>
      </c>
      <c r="R19" s="172">
        <f t="shared" si="31"/>
        <v>62.8</v>
      </c>
      <c r="S19" s="172">
        <f t="shared" si="32"/>
        <v>60.4</v>
      </c>
      <c r="T19" s="172">
        <f t="shared" si="33"/>
        <v>-2.3999999999999986</v>
      </c>
      <c r="U19" s="161">
        <v>91</v>
      </c>
      <c r="V19" s="163">
        <v>129</v>
      </c>
      <c r="W19" s="157">
        <f t="shared" si="7"/>
        <v>141.75824175824175</v>
      </c>
      <c r="X19" s="155">
        <f t="shared" si="8"/>
        <v>38</v>
      </c>
      <c r="Y19" s="158"/>
      <c r="Z19" s="158"/>
      <c r="AA19" s="157" t="e">
        <f t="shared" si="9"/>
        <v>#DIV/0!</v>
      </c>
      <c r="AB19" s="158">
        <f t="shared" si="10"/>
        <v>0</v>
      </c>
      <c r="AC19" s="161">
        <v>2775</v>
      </c>
      <c r="AD19" s="161">
        <v>3693</v>
      </c>
      <c r="AE19" s="156">
        <f t="shared" si="11"/>
        <v>133.08108108108107</v>
      </c>
      <c r="AF19" s="155">
        <f t="shared" si="12"/>
        <v>918</v>
      </c>
      <c r="AG19" s="161">
        <v>948</v>
      </c>
      <c r="AH19" s="161">
        <v>950</v>
      </c>
      <c r="AI19" s="156">
        <f t="shared" si="13"/>
        <v>100.21097046413503</v>
      </c>
      <c r="AJ19" s="155">
        <f t="shared" si="14"/>
        <v>2</v>
      </c>
      <c r="AK19" s="161">
        <v>731</v>
      </c>
      <c r="AL19" s="162">
        <v>1716</v>
      </c>
      <c r="AM19" s="156">
        <f t="shared" si="15"/>
        <v>234.74692202462379</v>
      </c>
      <c r="AN19" s="155">
        <f t="shared" si="16"/>
        <v>985</v>
      </c>
      <c r="AO19" s="161">
        <v>179</v>
      </c>
      <c r="AP19" s="161">
        <v>190</v>
      </c>
      <c r="AQ19" s="157">
        <f t="shared" si="17"/>
        <v>106.14525139664805</v>
      </c>
      <c r="AR19" s="155">
        <f t="shared" si="18"/>
        <v>11</v>
      </c>
      <c r="AS19" s="159">
        <f t="shared" si="19"/>
        <v>-3926</v>
      </c>
      <c r="AT19" s="153">
        <f t="shared" si="20"/>
        <v>-3805</v>
      </c>
      <c r="AU19" s="153">
        <v>4563</v>
      </c>
      <c r="AV19" s="160">
        <v>4514</v>
      </c>
      <c r="AW19" s="202">
        <v>140</v>
      </c>
      <c r="AX19" s="202">
        <v>148</v>
      </c>
      <c r="AY19" s="201">
        <f t="shared" si="34"/>
        <v>105.7</v>
      </c>
      <c r="AZ19" s="200">
        <f t="shared" si="21"/>
        <v>8</v>
      </c>
      <c r="BA19" s="204">
        <v>1081</v>
      </c>
      <c r="BB19" s="196">
        <v>969</v>
      </c>
      <c r="BC19" s="197">
        <f t="shared" si="22"/>
        <v>89.6</v>
      </c>
      <c r="BD19" s="194">
        <f t="shared" si="23"/>
        <v>-112</v>
      </c>
      <c r="BE19" s="161">
        <v>318</v>
      </c>
      <c r="BF19" s="161">
        <v>252</v>
      </c>
      <c r="BG19" s="157">
        <f t="shared" si="24"/>
        <v>79.24528301886792</v>
      </c>
      <c r="BH19" s="155">
        <f t="shared" si="25"/>
        <v>-66</v>
      </c>
      <c r="BI19" s="161">
        <v>274</v>
      </c>
      <c r="BJ19" s="161">
        <v>214</v>
      </c>
      <c r="BK19" s="157">
        <f t="shared" si="26"/>
        <v>78.1021897810219</v>
      </c>
      <c r="BL19" s="155">
        <f t="shared" si="27"/>
        <v>-60</v>
      </c>
      <c r="BM19" s="164">
        <v>2147.041420118343</v>
      </c>
      <c r="BN19" s="161">
        <v>2892.248062015504</v>
      </c>
      <c r="BO19" s="155">
        <f t="shared" si="28"/>
        <v>745.2066418971608</v>
      </c>
      <c r="BP19" s="161">
        <v>62</v>
      </c>
      <c r="BQ19" s="161">
        <v>27</v>
      </c>
      <c r="BR19" s="157">
        <f t="shared" si="29"/>
        <v>43.5</v>
      </c>
      <c r="BS19" s="155">
        <f t="shared" si="30"/>
        <v>-35</v>
      </c>
      <c r="BT19" s="161">
        <v>16</v>
      </c>
      <c r="BU19" s="210">
        <v>4091.15</v>
      </c>
      <c r="BV19" s="220">
        <v>4764.8</v>
      </c>
      <c r="BW19" s="172">
        <f t="shared" si="35"/>
        <v>116.5</v>
      </c>
      <c r="BX19" s="171">
        <f t="shared" si="36"/>
        <v>673.6500000000001</v>
      </c>
      <c r="BY19" s="179"/>
      <c r="BZ19" s="4"/>
      <c r="CA19" s="4"/>
    </row>
    <row r="20" spans="1:79" s="29" customFormat="1" ht="21.75" customHeight="1">
      <c r="A20" s="149" t="s">
        <v>78</v>
      </c>
      <c r="B20" s="161">
        <v>1000</v>
      </c>
      <c r="C20" s="162">
        <v>987</v>
      </c>
      <c r="D20" s="156">
        <f t="shared" si="0"/>
        <v>98.7</v>
      </c>
      <c r="E20" s="155">
        <f t="shared" si="1"/>
        <v>-13</v>
      </c>
      <c r="F20" s="161">
        <v>614</v>
      </c>
      <c r="G20" s="161">
        <v>578</v>
      </c>
      <c r="H20" s="156">
        <f t="shared" si="2"/>
        <v>94.13680781758957</v>
      </c>
      <c r="I20" s="155">
        <f t="shared" si="3"/>
        <v>-36</v>
      </c>
      <c r="J20" s="196">
        <v>522</v>
      </c>
      <c r="K20" s="219">
        <v>537</v>
      </c>
      <c r="L20" s="195">
        <f t="shared" si="4"/>
        <v>102.87356321839081</v>
      </c>
      <c r="M20" s="194">
        <f t="shared" si="5"/>
        <v>15</v>
      </c>
      <c r="N20" s="198">
        <v>164</v>
      </c>
      <c r="O20" s="196">
        <v>215</v>
      </c>
      <c r="P20" s="197">
        <f t="shared" si="37"/>
        <v>131.09756097560975</v>
      </c>
      <c r="Q20" s="199">
        <f t="shared" si="6"/>
        <v>51</v>
      </c>
      <c r="R20" s="172">
        <f t="shared" si="31"/>
        <v>31.4</v>
      </c>
      <c r="S20" s="172">
        <f t="shared" si="32"/>
        <v>40</v>
      </c>
      <c r="T20" s="172">
        <f t="shared" si="33"/>
        <v>8.600000000000001</v>
      </c>
      <c r="U20" s="161">
        <v>83</v>
      </c>
      <c r="V20" s="163">
        <v>84</v>
      </c>
      <c r="W20" s="157">
        <f t="shared" si="7"/>
        <v>101.20481927710843</v>
      </c>
      <c r="X20" s="155">
        <f t="shared" si="8"/>
        <v>1</v>
      </c>
      <c r="Y20" s="158"/>
      <c r="Z20" s="158"/>
      <c r="AA20" s="157" t="e">
        <f t="shared" si="9"/>
        <v>#DIV/0!</v>
      </c>
      <c r="AB20" s="158" t="s">
        <v>3</v>
      </c>
      <c r="AC20" s="161">
        <v>2818</v>
      </c>
      <c r="AD20" s="161">
        <v>3586</v>
      </c>
      <c r="AE20" s="156">
        <f t="shared" si="11"/>
        <v>127.25337118523777</v>
      </c>
      <c r="AF20" s="155">
        <f t="shared" si="12"/>
        <v>768</v>
      </c>
      <c r="AG20" s="161">
        <v>981</v>
      </c>
      <c r="AH20" s="161">
        <v>971</v>
      </c>
      <c r="AI20" s="156">
        <f t="shared" si="13"/>
        <v>98.98063200815494</v>
      </c>
      <c r="AJ20" s="155">
        <f t="shared" si="14"/>
        <v>-10</v>
      </c>
      <c r="AK20" s="161">
        <v>1358</v>
      </c>
      <c r="AL20" s="162">
        <v>1882</v>
      </c>
      <c r="AM20" s="156">
        <f t="shared" si="15"/>
        <v>138.5861561119293</v>
      </c>
      <c r="AN20" s="155">
        <f t="shared" si="16"/>
        <v>524</v>
      </c>
      <c r="AO20" s="161">
        <v>177</v>
      </c>
      <c r="AP20" s="161">
        <v>177</v>
      </c>
      <c r="AQ20" s="157">
        <f t="shared" si="17"/>
        <v>100</v>
      </c>
      <c r="AR20" s="155">
        <f t="shared" si="18"/>
        <v>0</v>
      </c>
      <c r="AS20" s="159">
        <f t="shared" si="19"/>
        <v>-1723</v>
      </c>
      <c r="AT20" s="153">
        <f t="shared" si="20"/>
        <v>-2197</v>
      </c>
      <c r="AU20" s="153">
        <v>2397</v>
      </c>
      <c r="AV20" s="160">
        <v>2796</v>
      </c>
      <c r="AW20" s="202">
        <v>117</v>
      </c>
      <c r="AX20" s="202">
        <v>129</v>
      </c>
      <c r="AY20" s="201">
        <f t="shared" si="34"/>
        <v>110.3</v>
      </c>
      <c r="AZ20" s="200">
        <f t="shared" si="21"/>
        <v>12</v>
      </c>
      <c r="BA20" s="204">
        <v>560</v>
      </c>
      <c r="BB20" s="196">
        <v>601</v>
      </c>
      <c r="BC20" s="197">
        <f t="shared" si="22"/>
        <v>107.3</v>
      </c>
      <c r="BD20" s="194">
        <f t="shared" si="23"/>
        <v>41</v>
      </c>
      <c r="BE20" s="161">
        <v>326</v>
      </c>
      <c r="BF20" s="161">
        <v>388</v>
      </c>
      <c r="BG20" s="157">
        <f t="shared" si="24"/>
        <v>119.01840490797547</v>
      </c>
      <c r="BH20" s="155">
        <f t="shared" si="25"/>
        <v>62</v>
      </c>
      <c r="BI20" s="161">
        <v>223</v>
      </c>
      <c r="BJ20" s="161">
        <v>294</v>
      </c>
      <c r="BK20" s="157">
        <f t="shared" si="26"/>
        <v>131.83856502242153</v>
      </c>
      <c r="BL20" s="155">
        <f t="shared" si="27"/>
        <v>71</v>
      </c>
      <c r="BM20" s="164">
        <v>2451.985559566787</v>
      </c>
      <c r="BN20" s="161">
        <v>2646.2908011869436</v>
      </c>
      <c r="BO20" s="155">
        <f t="shared" si="28"/>
        <v>194.30524162015672</v>
      </c>
      <c r="BP20" s="161">
        <v>24</v>
      </c>
      <c r="BQ20" s="161">
        <v>49</v>
      </c>
      <c r="BR20" s="157">
        <f t="shared" si="29"/>
        <v>204.2</v>
      </c>
      <c r="BS20" s="155">
        <f t="shared" si="30"/>
        <v>25</v>
      </c>
      <c r="BT20" s="161">
        <v>13</v>
      </c>
      <c r="BU20" s="210">
        <v>3721.39</v>
      </c>
      <c r="BV20" s="220">
        <v>4526.92</v>
      </c>
      <c r="BW20" s="172">
        <f t="shared" si="35"/>
        <v>121.6</v>
      </c>
      <c r="BX20" s="171">
        <f t="shared" si="36"/>
        <v>805.5300000000002</v>
      </c>
      <c r="BY20" s="179"/>
      <c r="BZ20" s="4"/>
      <c r="CA20" s="4"/>
    </row>
    <row r="21" spans="1:79" s="10" customFormat="1" ht="21.75" customHeight="1">
      <c r="A21" s="149" t="s">
        <v>79</v>
      </c>
      <c r="B21" s="161">
        <v>1533</v>
      </c>
      <c r="C21" s="162">
        <v>1541</v>
      </c>
      <c r="D21" s="156">
        <f t="shared" si="0"/>
        <v>100.52185257664709</v>
      </c>
      <c r="E21" s="155">
        <f t="shared" si="1"/>
        <v>8</v>
      </c>
      <c r="F21" s="161">
        <v>828</v>
      </c>
      <c r="G21" s="161">
        <v>687</v>
      </c>
      <c r="H21" s="156">
        <f t="shared" si="2"/>
        <v>82.97101449275362</v>
      </c>
      <c r="I21" s="155">
        <f t="shared" si="3"/>
        <v>-141</v>
      </c>
      <c r="J21" s="196">
        <v>1319</v>
      </c>
      <c r="K21" s="219">
        <v>1297</v>
      </c>
      <c r="L21" s="195">
        <f t="shared" si="4"/>
        <v>98.33206974981046</v>
      </c>
      <c r="M21" s="194">
        <f t="shared" si="5"/>
        <v>-22</v>
      </c>
      <c r="N21" s="198">
        <v>730</v>
      </c>
      <c r="O21" s="196">
        <v>650</v>
      </c>
      <c r="P21" s="197">
        <f t="shared" si="37"/>
        <v>89.04109589041096</v>
      </c>
      <c r="Q21" s="199">
        <f t="shared" si="6"/>
        <v>-80</v>
      </c>
      <c r="R21" s="172">
        <f t="shared" si="31"/>
        <v>55.3</v>
      </c>
      <c r="S21" s="172">
        <f t="shared" si="32"/>
        <v>50.1</v>
      </c>
      <c r="T21" s="172">
        <f t="shared" si="33"/>
        <v>-5.199999999999996</v>
      </c>
      <c r="U21" s="161">
        <v>26</v>
      </c>
      <c r="V21" s="163">
        <v>95</v>
      </c>
      <c r="W21" s="157">
        <f t="shared" si="7"/>
        <v>365.38461538461536</v>
      </c>
      <c r="X21" s="155">
        <f t="shared" si="8"/>
        <v>69</v>
      </c>
      <c r="Y21" s="158"/>
      <c r="Z21" s="158"/>
      <c r="AA21" s="157" t="e">
        <f t="shared" si="9"/>
        <v>#DIV/0!</v>
      </c>
      <c r="AB21" s="158">
        <f aca="true" t="shared" si="38" ref="AB21:AB30">Z21-Y21</f>
        <v>0</v>
      </c>
      <c r="AC21" s="161">
        <v>4186</v>
      </c>
      <c r="AD21" s="161">
        <v>5838</v>
      </c>
      <c r="AE21" s="156">
        <f t="shared" si="11"/>
        <v>139.4648829431438</v>
      </c>
      <c r="AF21" s="155">
        <f t="shared" si="12"/>
        <v>1652</v>
      </c>
      <c r="AG21" s="161">
        <v>1509</v>
      </c>
      <c r="AH21" s="161">
        <v>1484</v>
      </c>
      <c r="AI21" s="156">
        <f t="shared" si="13"/>
        <v>98.34327369118621</v>
      </c>
      <c r="AJ21" s="155">
        <f t="shared" si="14"/>
        <v>-25</v>
      </c>
      <c r="AK21" s="161">
        <v>1627</v>
      </c>
      <c r="AL21" s="162">
        <v>3154</v>
      </c>
      <c r="AM21" s="156">
        <f t="shared" si="15"/>
        <v>193.8537185003073</v>
      </c>
      <c r="AN21" s="155">
        <f t="shared" si="16"/>
        <v>1527</v>
      </c>
      <c r="AO21" s="161">
        <v>246</v>
      </c>
      <c r="AP21" s="161">
        <v>246</v>
      </c>
      <c r="AQ21" s="157">
        <f t="shared" si="17"/>
        <v>100</v>
      </c>
      <c r="AR21" s="155">
        <f t="shared" si="18"/>
        <v>0</v>
      </c>
      <c r="AS21" s="159">
        <f t="shared" si="19"/>
        <v>-4371</v>
      </c>
      <c r="AT21" s="153">
        <f t="shared" si="20"/>
        <v>-3617</v>
      </c>
      <c r="AU21" s="153">
        <v>5375</v>
      </c>
      <c r="AV21" s="160">
        <v>4751</v>
      </c>
      <c r="AW21" s="202">
        <v>198</v>
      </c>
      <c r="AX21" s="202">
        <v>180</v>
      </c>
      <c r="AY21" s="201">
        <f t="shared" si="34"/>
        <v>90.9</v>
      </c>
      <c r="AZ21" s="200">
        <f t="shared" si="21"/>
        <v>-18</v>
      </c>
      <c r="BA21" s="204">
        <v>1348</v>
      </c>
      <c r="BB21" s="196">
        <v>1430</v>
      </c>
      <c r="BC21" s="197">
        <f t="shared" si="22"/>
        <v>106.1</v>
      </c>
      <c r="BD21" s="194">
        <f t="shared" si="23"/>
        <v>82</v>
      </c>
      <c r="BE21" s="161">
        <v>529</v>
      </c>
      <c r="BF21" s="161">
        <v>407</v>
      </c>
      <c r="BG21" s="157">
        <f t="shared" si="24"/>
        <v>76.93761814744802</v>
      </c>
      <c r="BH21" s="155">
        <f t="shared" si="25"/>
        <v>-122</v>
      </c>
      <c r="BI21" s="161">
        <v>434</v>
      </c>
      <c r="BJ21" s="161">
        <v>337</v>
      </c>
      <c r="BK21" s="157">
        <f t="shared" si="26"/>
        <v>77.64976958525345</v>
      </c>
      <c r="BL21" s="155">
        <f t="shared" si="27"/>
        <v>-97</v>
      </c>
      <c r="BM21" s="164">
        <v>3133.6343115124155</v>
      </c>
      <c r="BN21" s="161">
        <v>3678.477690288714</v>
      </c>
      <c r="BO21" s="155">
        <f t="shared" si="28"/>
        <v>544.8433787762983</v>
      </c>
      <c r="BP21" s="161">
        <v>47</v>
      </c>
      <c r="BQ21" s="161">
        <v>59</v>
      </c>
      <c r="BR21" s="157">
        <f t="shared" si="29"/>
        <v>125.5</v>
      </c>
      <c r="BS21" s="155">
        <f t="shared" si="30"/>
        <v>12</v>
      </c>
      <c r="BT21" s="161">
        <v>10</v>
      </c>
      <c r="BU21" s="210">
        <v>4222.05</v>
      </c>
      <c r="BV21" s="220">
        <v>5199.09</v>
      </c>
      <c r="BW21" s="172">
        <f t="shared" si="35"/>
        <v>123.1</v>
      </c>
      <c r="BX21" s="171">
        <f t="shared" si="36"/>
        <v>977.04</v>
      </c>
      <c r="BY21" s="179"/>
      <c r="BZ21" s="4"/>
      <c r="CA21" s="4"/>
    </row>
    <row r="22" spans="1:79" s="10" customFormat="1" ht="21.75" customHeight="1">
      <c r="A22" s="149" t="s">
        <v>80</v>
      </c>
      <c r="B22" s="161">
        <v>699</v>
      </c>
      <c r="C22" s="162">
        <v>722</v>
      </c>
      <c r="D22" s="156">
        <f t="shared" si="0"/>
        <v>103.29041487839771</v>
      </c>
      <c r="E22" s="155">
        <f t="shared" si="1"/>
        <v>23</v>
      </c>
      <c r="F22" s="161">
        <v>484</v>
      </c>
      <c r="G22" s="161">
        <v>431</v>
      </c>
      <c r="H22" s="156">
        <f t="shared" si="2"/>
        <v>89.0495867768595</v>
      </c>
      <c r="I22" s="155">
        <f t="shared" si="3"/>
        <v>-53</v>
      </c>
      <c r="J22" s="196">
        <v>689</v>
      </c>
      <c r="K22" s="219">
        <v>732</v>
      </c>
      <c r="L22" s="195">
        <f t="shared" si="4"/>
        <v>106.24092888243833</v>
      </c>
      <c r="M22" s="194">
        <f t="shared" si="5"/>
        <v>43</v>
      </c>
      <c r="N22" s="198">
        <v>367</v>
      </c>
      <c r="O22" s="196">
        <v>401</v>
      </c>
      <c r="P22" s="197">
        <f t="shared" si="37"/>
        <v>109.26430517711172</v>
      </c>
      <c r="Q22" s="199">
        <f t="shared" si="6"/>
        <v>34</v>
      </c>
      <c r="R22" s="172">
        <f t="shared" si="31"/>
        <v>53.3</v>
      </c>
      <c r="S22" s="172">
        <f t="shared" si="32"/>
        <v>54.8</v>
      </c>
      <c r="T22" s="172">
        <f t="shared" si="33"/>
        <v>1.5</v>
      </c>
      <c r="U22" s="161">
        <v>65</v>
      </c>
      <c r="V22" s="163">
        <v>130</v>
      </c>
      <c r="W22" s="157">
        <f t="shared" si="7"/>
        <v>200</v>
      </c>
      <c r="X22" s="155">
        <f t="shared" si="8"/>
        <v>65</v>
      </c>
      <c r="Y22" s="158"/>
      <c r="Z22" s="158"/>
      <c r="AA22" s="157" t="e">
        <f t="shared" si="9"/>
        <v>#DIV/0!</v>
      </c>
      <c r="AB22" s="158">
        <f t="shared" si="38"/>
        <v>0</v>
      </c>
      <c r="AC22" s="161">
        <v>1979</v>
      </c>
      <c r="AD22" s="161">
        <v>2359</v>
      </c>
      <c r="AE22" s="156">
        <f t="shared" si="11"/>
        <v>119.20161697827186</v>
      </c>
      <c r="AF22" s="155">
        <f t="shared" si="12"/>
        <v>380</v>
      </c>
      <c r="AG22" s="161">
        <v>696</v>
      </c>
      <c r="AH22" s="161">
        <v>718</v>
      </c>
      <c r="AI22" s="156">
        <f t="shared" si="13"/>
        <v>103.16091954022988</v>
      </c>
      <c r="AJ22" s="155">
        <f t="shared" si="14"/>
        <v>22</v>
      </c>
      <c r="AK22" s="161">
        <v>690</v>
      </c>
      <c r="AL22" s="162">
        <v>921</v>
      </c>
      <c r="AM22" s="156">
        <f t="shared" si="15"/>
        <v>133.47826086956522</v>
      </c>
      <c r="AN22" s="155">
        <f t="shared" si="16"/>
        <v>231</v>
      </c>
      <c r="AO22" s="161">
        <v>311</v>
      </c>
      <c r="AP22" s="161">
        <v>365</v>
      </c>
      <c r="AQ22" s="157">
        <f t="shared" si="17"/>
        <v>117.36334405144694</v>
      </c>
      <c r="AR22" s="155">
        <f t="shared" si="18"/>
        <v>54</v>
      </c>
      <c r="AS22" s="159">
        <f t="shared" si="19"/>
        <v>-3288</v>
      </c>
      <c r="AT22" s="153">
        <f t="shared" si="20"/>
        <v>-3044</v>
      </c>
      <c r="AU22" s="153">
        <v>3773</v>
      </c>
      <c r="AV22" s="160">
        <v>3588</v>
      </c>
      <c r="AW22" s="202">
        <v>173</v>
      </c>
      <c r="AX22" s="202">
        <v>164</v>
      </c>
      <c r="AY22" s="201">
        <f t="shared" si="34"/>
        <v>94.8</v>
      </c>
      <c r="AZ22" s="200">
        <f t="shared" si="21"/>
        <v>-9</v>
      </c>
      <c r="BA22" s="204">
        <v>701</v>
      </c>
      <c r="BB22" s="196">
        <v>718</v>
      </c>
      <c r="BC22" s="197">
        <f t="shared" si="22"/>
        <v>102.4</v>
      </c>
      <c r="BD22" s="194">
        <f t="shared" si="23"/>
        <v>17</v>
      </c>
      <c r="BE22" s="161">
        <v>214</v>
      </c>
      <c r="BF22" s="161">
        <v>178</v>
      </c>
      <c r="BG22" s="157">
        <f t="shared" si="24"/>
        <v>83.17757009345794</v>
      </c>
      <c r="BH22" s="155">
        <f t="shared" si="25"/>
        <v>-36</v>
      </c>
      <c r="BI22" s="161">
        <v>167</v>
      </c>
      <c r="BJ22" s="161">
        <v>131</v>
      </c>
      <c r="BK22" s="157">
        <f t="shared" si="26"/>
        <v>78.44311377245509</v>
      </c>
      <c r="BL22" s="155">
        <f t="shared" si="27"/>
        <v>-36</v>
      </c>
      <c r="BM22" s="164">
        <v>2115.675675675676</v>
      </c>
      <c r="BN22" s="161">
        <v>3336.3636363636365</v>
      </c>
      <c r="BO22" s="155">
        <v>11</v>
      </c>
      <c r="BP22" s="161">
        <v>22</v>
      </c>
      <c r="BQ22" s="161">
        <v>22</v>
      </c>
      <c r="BR22" s="157">
        <f t="shared" si="29"/>
        <v>100</v>
      </c>
      <c r="BS22" s="155">
        <f t="shared" si="30"/>
        <v>0</v>
      </c>
      <c r="BT22" s="161">
        <v>30</v>
      </c>
      <c r="BU22" s="210">
        <v>3603.82</v>
      </c>
      <c r="BV22" s="220">
        <v>5779.09</v>
      </c>
      <c r="BW22" s="172">
        <f t="shared" si="35"/>
        <v>160.4</v>
      </c>
      <c r="BX22" s="171">
        <f t="shared" si="36"/>
        <v>2175.27</v>
      </c>
      <c r="BY22" s="179"/>
      <c r="BZ22" s="4"/>
      <c r="CA22" s="4"/>
    </row>
    <row r="23" spans="1:79" s="10" customFormat="1" ht="21.75" customHeight="1">
      <c r="A23" s="149" t="s">
        <v>81</v>
      </c>
      <c r="B23" s="161">
        <v>928</v>
      </c>
      <c r="C23" s="162">
        <v>923</v>
      </c>
      <c r="D23" s="156">
        <f t="shared" si="0"/>
        <v>99.46120689655173</v>
      </c>
      <c r="E23" s="155">
        <f t="shared" si="1"/>
        <v>-5</v>
      </c>
      <c r="F23" s="161">
        <v>576</v>
      </c>
      <c r="G23" s="161">
        <v>565</v>
      </c>
      <c r="H23" s="156">
        <f t="shared" si="2"/>
        <v>98.09027777777779</v>
      </c>
      <c r="I23" s="155">
        <f t="shared" si="3"/>
        <v>-11</v>
      </c>
      <c r="J23" s="196">
        <v>650</v>
      </c>
      <c r="K23" s="219">
        <v>646</v>
      </c>
      <c r="L23" s="195">
        <f t="shared" si="4"/>
        <v>99.38461538461539</v>
      </c>
      <c r="M23" s="194">
        <f t="shared" si="5"/>
        <v>-4</v>
      </c>
      <c r="N23" s="198">
        <v>254</v>
      </c>
      <c r="O23" s="196">
        <v>305</v>
      </c>
      <c r="P23" s="197">
        <f t="shared" si="37"/>
        <v>120.07874015748033</v>
      </c>
      <c r="Q23" s="199">
        <f t="shared" si="6"/>
        <v>51</v>
      </c>
      <c r="R23" s="172">
        <f t="shared" si="31"/>
        <v>39.1</v>
      </c>
      <c r="S23" s="172">
        <f t="shared" si="32"/>
        <v>47.2</v>
      </c>
      <c r="T23" s="172">
        <f t="shared" si="33"/>
        <v>8.100000000000001</v>
      </c>
      <c r="U23" s="161">
        <v>96</v>
      </c>
      <c r="V23" s="163">
        <v>100</v>
      </c>
      <c r="W23" s="157">
        <f t="shared" si="7"/>
        <v>104.16666666666667</v>
      </c>
      <c r="X23" s="155">
        <f t="shared" si="8"/>
        <v>4</v>
      </c>
      <c r="Y23" s="158"/>
      <c r="Z23" s="158"/>
      <c r="AA23" s="157" t="e">
        <f t="shared" si="9"/>
        <v>#DIV/0!</v>
      </c>
      <c r="AB23" s="158">
        <f t="shared" si="38"/>
        <v>0</v>
      </c>
      <c r="AC23" s="161">
        <v>1798</v>
      </c>
      <c r="AD23" s="161">
        <v>1993</v>
      </c>
      <c r="AE23" s="156">
        <f t="shared" si="11"/>
        <v>110.84538375973302</v>
      </c>
      <c r="AF23" s="155">
        <f t="shared" si="12"/>
        <v>195</v>
      </c>
      <c r="AG23" s="161">
        <v>881</v>
      </c>
      <c r="AH23" s="161">
        <v>875</v>
      </c>
      <c r="AI23" s="156">
        <f t="shared" si="13"/>
        <v>99.31895573212259</v>
      </c>
      <c r="AJ23" s="155">
        <f t="shared" si="14"/>
        <v>-6</v>
      </c>
      <c r="AK23" s="161">
        <v>538</v>
      </c>
      <c r="AL23" s="162">
        <v>773</v>
      </c>
      <c r="AM23" s="156">
        <f t="shared" si="15"/>
        <v>143.6802973977695</v>
      </c>
      <c r="AN23" s="155">
        <f t="shared" si="16"/>
        <v>235</v>
      </c>
      <c r="AO23" s="161">
        <v>195</v>
      </c>
      <c r="AP23" s="161">
        <v>197</v>
      </c>
      <c r="AQ23" s="157">
        <f t="shared" si="17"/>
        <v>101.02564102564102</v>
      </c>
      <c r="AR23" s="155">
        <f t="shared" si="18"/>
        <v>2</v>
      </c>
      <c r="AS23" s="159">
        <f t="shared" si="19"/>
        <v>-4642</v>
      </c>
      <c r="AT23" s="153">
        <f t="shared" si="20"/>
        <v>-4062</v>
      </c>
      <c r="AU23" s="153">
        <v>5273</v>
      </c>
      <c r="AV23" s="160">
        <v>4674</v>
      </c>
      <c r="AW23" s="202">
        <v>111</v>
      </c>
      <c r="AX23" s="202">
        <v>117</v>
      </c>
      <c r="AY23" s="201">
        <f t="shared" si="34"/>
        <v>105.4</v>
      </c>
      <c r="AZ23" s="200">
        <f t="shared" si="21"/>
        <v>6</v>
      </c>
      <c r="BA23" s="204">
        <v>644</v>
      </c>
      <c r="BB23" s="196">
        <v>648</v>
      </c>
      <c r="BC23" s="197">
        <f t="shared" si="22"/>
        <v>100.6</v>
      </c>
      <c r="BD23" s="194">
        <f t="shared" si="23"/>
        <v>4</v>
      </c>
      <c r="BE23" s="161">
        <v>297</v>
      </c>
      <c r="BF23" s="161">
        <v>311</v>
      </c>
      <c r="BG23" s="157">
        <f t="shared" si="24"/>
        <v>104.71380471380472</v>
      </c>
      <c r="BH23" s="155">
        <f t="shared" si="25"/>
        <v>14</v>
      </c>
      <c r="BI23" s="161">
        <v>229</v>
      </c>
      <c r="BJ23" s="161">
        <v>234</v>
      </c>
      <c r="BK23" s="157">
        <f t="shared" si="26"/>
        <v>102.18340611353712</v>
      </c>
      <c r="BL23" s="155">
        <f t="shared" si="27"/>
        <v>5</v>
      </c>
      <c r="BM23" s="164">
        <v>2055.6</v>
      </c>
      <c r="BN23" s="161">
        <v>2535.275080906149</v>
      </c>
      <c r="BO23" s="155">
        <f t="shared" si="28"/>
        <v>479.6750809061491</v>
      </c>
      <c r="BP23" s="161">
        <v>13</v>
      </c>
      <c r="BQ23" s="161">
        <v>17</v>
      </c>
      <c r="BR23" s="157">
        <f t="shared" si="29"/>
        <v>130.8</v>
      </c>
      <c r="BS23" s="155">
        <f t="shared" si="30"/>
        <v>4</v>
      </c>
      <c r="BT23" s="161">
        <v>10</v>
      </c>
      <c r="BU23" s="210">
        <v>3198.92</v>
      </c>
      <c r="BV23" s="220">
        <v>4590</v>
      </c>
      <c r="BW23" s="172">
        <f t="shared" si="35"/>
        <v>143.5</v>
      </c>
      <c r="BX23" s="171">
        <f t="shared" si="36"/>
        <v>1391.08</v>
      </c>
      <c r="BY23" s="179"/>
      <c r="BZ23" s="4"/>
      <c r="CA23" s="4"/>
    </row>
    <row r="24" spans="1:79" s="10" customFormat="1" ht="21.75" customHeight="1">
      <c r="A24" s="149" t="s">
        <v>82</v>
      </c>
      <c r="B24" s="161">
        <v>997</v>
      </c>
      <c r="C24" s="162">
        <v>898</v>
      </c>
      <c r="D24" s="156">
        <f t="shared" si="0"/>
        <v>90.07021063189569</v>
      </c>
      <c r="E24" s="155">
        <f t="shared" si="1"/>
        <v>-99</v>
      </c>
      <c r="F24" s="161">
        <v>570</v>
      </c>
      <c r="G24" s="161">
        <v>499</v>
      </c>
      <c r="H24" s="156">
        <f t="shared" si="2"/>
        <v>87.54385964912281</v>
      </c>
      <c r="I24" s="155">
        <f t="shared" si="3"/>
        <v>-71</v>
      </c>
      <c r="J24" s="196">
        <v>642</v>
      </c>
      <c r="K24" s="219">
        <v>609</v>
      </c>
      <c r="L24" s="195">
        <f t="shared" si="4"/>
        <v>94.85981308411215</v>
      </c>
      <c r="M24" s="194">
        <f t="shared" si="5"/>
        <v>-33</v>
      </c>
      <c r="N24" s="198">
        <v>303</v>
      </c>
      <c r="O24" s="196">
        <v>303</v>
      </c>
      <c r="P24" s="197">
        <f t="shared" si="37"/>
        <v>100</v>
      </c>
      <c r="Q24" s="199">
        <f t="shared" si="6"/>
        <v>0</v>
      </c>
      <c r="R24" s="172">
        <f t="shared" si="31"/>
        <v>47.2</v>
      </c>
      <c r="S24" s="172">
        <f t="shared" si="32"/>
        <v>49.8</v>
      </c>
      <c r="T24" s="172">
        <f t="shared" si="33"/>
        <v>2.5999999999999943</v>
      </c>
      <c r="U24" s="161">
        <v>40</v>
      </c>
      <c r="V24" s="163">
        <v>83</v>
      </c>
      <c r="W24" s="157">
        <f t="shared" si="7"/>
        <v>207.50000000000003</v>
      </c>
      <c r="X24" s="155">
        <f t="shared" si="8"/>
        <v>43</v>
      </c>
      <c r="Y24" s="158"/>
      <c r="Z24" s="158"/>
      <c r="AA24" s="157" t="e">
        <f t="shared" si="9"/>
        <v>#DIV/0!</v>
      </c>
      <c r="AB24" s="158">
        <f t="shared" si="38"/>
        <v>0</v>
      </c>
      <c r="AC24" s="161">
        <v>2199</v>
      </c>
      <c r="AD24" s="161">
        <v>1999</v>
      </c>
      <c r="AE24" s="156">
        <f t="shared" si="11"/>
        <v>90.90495679854479</v>
      </c>
      <c r="AF24" s="155">
        <f t="shared" si="12"/>
        <v>-200</v>
      </c>
      <c r="AG24" s="161">
        <v>981</v>
      </c>
      <c r="AH24" s="161">
        <v>893</v>
      </c>
      <c r="AI24" s="156">
        <f t="shared" si="13"/>
        <v>91.0295616717635</v>
      </c>
      <c r="AJ24" s="155">
        <f t="shared" si="14"/>
        <v>-88</v>
      </c>
      <c r="AK24" s="161">
        <v>651</v>
      </c>
      <c r="AL24" s="162">
        <v>635</v>
      </c>
      <c r="AM24" s="156">
        <f t="shared" si="15"/>
        <v>97.54224270353302</v>
      </c>
      <c r="AN24" s="155">
        <f t="shared" si="16"/>
        <v>-16</v>
      </c>
      <c r="AO24" s="161">
        <v>186</v>
      </c>
      <c r="AP24" s="161">
        <v>170</v>
      </c>
      <c r="AQ24" s="157">
        <f t="shared" si="17"/>
        <v>91.39784946236558</v>
      </c>
      <c r="AR24" s="155">
        <f t="shared" si="18"/>
        <v>-16</v>
      </c>
      <c r="AS24" s="159">
        <f t="shared" si="19"/>
        <v>-5360</v>
      </c>
      <c r="AT24" s="153">
        <f t="shared" si="20"/>
        <v>-6117</v>
      </c>
      <c r="AU24" s="153">
        <v>6003</v>
      </c>
      <c r="AV24" s="160">
        <v>6736</v>
      </c>
      <c r="AW24" s="202">
        <v>108</v>
      </c>
      <c r="AX24" s="202">
        <v>109</v>
      </c>
      <c r="AY24" s="201">
        <f t="shared" si="34"/>
        <v>100.9</v>
      </c>
      <c r="AZ24" s="200">
        <f t="shared" si="21"/>
        <v>1</v>
      </c>
      <c r="BA24" s="204">
        <v>620</v>
      </c>
      <c r="BB24" s="196">
        <v>640</v>
      </c>
      <c r="BC24" s="197">
        <f t="shared" si="22"/>
        <v>103.2</v>
      </c>
      <c r="BD24" s="194">
        <f t="shared" si="23"/>
        <v>20</v>
      </c>
      <c r="BE24" s="161">
        <v>354</v>
      </c>
      <c r="BF24" s="161">
        <v>279</v>
      </c>
      <c r="BG24" s="157">
        <f t="shared" si="24"/>
        <v>78.8135593220339</v>
      </c>
      <c r="BH24" s="155">
        <f t="shared" si="25"/>
        <v>-75</v>
      </c>
      <c r="BI24" s="161">
        <v>269</v>
      </c>
      <c r="BJ24" s="161">
        <v>227</v>
      </c>
      <c r="BK24" s="157">
        <f t="shared" si="26"/>
        <v>84.38661710037175</v>
      </c>
      <c r="BL24" s="155">
        <f t="shared" si="27"/>
        <v>-42</v>
      </c>
      <c r="BM24" s="164">
        <v>2101.9292604501607</v>
      </c>
      <c r="BN24" s="161">
        <v>2647.4193548387098</v>
      </c>
      <c r="BO24" s="155">
        <f t="shared" si="28"/>
        <v>545.4900943885491</v>
      </c>
      <c r="BP24" s="161">
        <v>23</v>
      </c>
      <c r="BQ24" s="161">
        <v>22</v>
      </c>
      <c r="BR24" s="157">
        <f t="shared" si="29"/>
        <v>95.7</v>
      </c>
      <c r="BS24" s="155">
        <f t="shared" si="30"/>
        <v>-1</v>
      </c>
      <c r="BT24" s="161">
        <v>7</v>
      </c>
      <c r="BU24" s="210">
        <v>4059.48</v>
      </c>
      <c r="BV24" s="220">
        <v>4825.28</v>
      </c>
      <c r="BW24" s="172">
        <f t="shared" si="35"/>
        <v>118.9</v>
      </c>
      <c r="BX24" s="171">
        <f t="shared" si="36"/>
        <v>765.7999999999997</v>
      </c>
      <c r="BY24" s="179"/>
      <c r="BZ24" s="4"/>
      <c r="CA24" s="4"/>
    </row>
    <row r="25" spans="1:79" s="10" customFormat="1" ht="21.75" customHeight="1">
      <c r="A25" s="149" t="s">
        <v>83</v>
      </c>
      <c r="B25" s="161">
        <v>934</v>
      </c>
      <c r="C25" s="162">
        <v>1004</v>
      </c>
      <c r="D25" s="156">
        <f t="shared" si="0"/>
        <v>107.49464668094217</v>
      </c>
      <c r="E25" s="155">
        <f t="shared" si="1"/>
        <v>70</v>
      </c>
      <c r="F25" s="161">
        <v>574</v>
      </c>
      <c r="G25" s="161">
        <v>571</v>
      </c>
      <c r="H25" s="156">
        <f t="shared" si="2"/>
        <v>99.4773519163763</v>
      </c>
      <c r="I25" s="155">
        <f t="shared" si="3"/>
        <v>-3</v>
      </c>
      <c r="J25" s="196">
        <v>419</v>
      </c>
      <c r="K25" s="219">
        <v>442</v>
      </c>
      <c r="L25" s="195">
        <f t="shared" si="4"/>
        <v>105.48926014319808</v>
      </c>
      <c r="M25" s="194">
        <f t="shared" si="5"/>
        <v>23</v>
      </c>
      <c r="N25" s="198">
        <v>108</v>
      </c>
      <c r="O25" s="196">
        <v>127</v>
      </c>
      <c r="P25" s="197">
        <f t="shared" si="37"/>
        <v>117.59259259259258</v>
      </c>
      <c r="Q25" s="199">
        <f t="shared" si="6"/>
        <v>19</v>
      </c>
      <c r="R25" s="172">
        <f t="shared" si="31"/>
        <v>25.8</v>
      </c>
      <c r="S25" s="172">
        <f t="shared" si="32"/>
        <v>28.7</v>
      </c>
      <c r="T25" s="172">
        <f t="shared" si="33"/>
        <v>2.8999999999999986</v>
      </c>
      <c r="U25" s="161">
        <v>84</v>
      </c>
      <c r="V25" s="163">
        <v>112</v>
      </c>
      <c r="W25" s="157">
        <f t="shared" si="7"/>
        <v>133.33333333333331</v>
      </c>
      <c r="X25" s="155">
        <f t="shared" si="8"/>
        <v>28</v>
      </c>
      <c r="Y25" s="158"/>
      <c r="Z25" s="158"/>
      <c r="AA25" s="157" t="e">
        <f t="shared" si="9"/>
        <v>#DIV/0!</v>
      </c>
      <c r="AB25" s="158">
        <f t="shared" si="38"/>
        <v>0</v>
      </c>
      <c r="AC25" s="161">
        <v>1675</v>
      </c>
      <c r="AD25" s="161">
        <v>1535</v>
      </c>
      <c r="AE25" s="156">
        <f t="shared" si="11"/>
        <v>91.64179104477613</v>
      </c>
      <c r="AF25" s="155">
        <f t="shared" si="12"/>
        <v>-140</v>
      </c>
      <c r="AG25" s="161">
        <v>909</v>
      </c>
      <c r="AH25" s="161">
        <v>971</v>
      </c>
      <c r="AI25" s="156">
        <f t="shared" si="13"/>
        <v>106.82068206820684</v>
      </c>
      <c r="AJ25" s="155">
        <f t="shared" si="14"/>
        <v>62</v>
      </c>
      <c r="AK25" s="161">
        <v>599</v>
      </c>
      <c r="AL25" s="162">
        <v>372</v>
      </c>
      <c r="AM25" s="156">
        <f t="shared" si="15"/>
        <v>62.10350584307178</v>
      </c>
      <c r="AN25" s="155">
        <f t="shared" si="16"/>
        <v>-227</v>
      </c>
      <c r="AO25" s="161">
        <v>86</v>
      </c>
      <c r="AP25" s="161">
        <v>141</v>
      </c>
      <c r="AQ25" s="157">
        <f t="shared" si="17"/>
        <v>163.95348837209303</v>
      </c>
      <c r="AR25" s="155">
        <f t="shared" si="18"/>
        <v>55</v>
      </c>
      <c r="AS25" s="159">
        <f t="shared" si="19"/>
        <v>-2479</v>
      </c>
      <c r="AT25" s="153">
        <f t="shared" si="20"/>
        <v>-2257</v>
      </c>
      <c r="AU25" s="153">
        <v>3063</v>
      </c>
      <c r="AV25" s="160">
        <v>2915</v>
      </c>
      <c r="AW25" s="202">
        <v>102</v>
      </c>
      <c r="AX25" s="202">
        <v>108</v>
      </c>
      <c r="AY25" s="201">
        <f t="shared" si="34"/>
        <v>105.9</v>
      </c>
      <c r="AZ25" s="200">
        <f t="shared" si="21"/>
        <v>6</v>
      </c>
      <c r="BA25" s="204">
        <v>403</v>
      </c>
      <c r="BB25" s="196">
        <v>427</v>
      </c>
      <c r="BC25" s="197">
        <f t="shared" si="22"/>
        <v>106</v>
      </c>
      <c r="BD25" s="194">
        <f t="shared" si="23"/>
        <v>24</v>
      </c>
      <c r="BE25" s="161">
        <v>350</v>
      </c>
      <c r="BF25" s="161">
        <v>346</v>
      </c>
      <c r="BG25" s="157">
        <f t="shared" si="24"/>
        <v>98.85714285714286</v>
      </c>
      <c r="BH25" s="155">
        <f t="shared" si="25"/>
        <v>-4</v>
      </c>
      <c r="BI25" s="161">
        <v>265</v>
      </c>
      <c r="BJ25" s="161">
        <v>272</v>
      </c>
      <c r="BK25" s="157">
        <f t="shared" si="26"/>
        <v>102.64150943396227</v>
      </c>
      <c r="BL25" s="155">
        <f t="shared" si="27"/>
        <v>7</v>
      </c>
      <c r="BM25" s="164">
        <v>2093.2748538011697</v>
      </c>
      <c r="BN25" s="161">
        <v>2736.9747899159665</v>
      </c>
      <c r="BO25" s="155">
        <f t="shared" si="28"/>
        <v>643.6999361147969</v>
      </c>
      <c r="BP25" s="161">
        <v>10</v>
      </c>
      <c r="BQ25" s="161">
        <v>12</v>
      </c>
      <c r="BR25" s="157">
        <f t="shared" si="29"/>
        <v>120</v>
      </c>
      <c r="BS25" s="155">
        <f t="shared" si="30"/>
        <v>2</v>
      </c>
      <c r="BT25" s="161">
        <v>8</v>
      </c>
      <c r="BU25" s="210">
        <v>4191</v>
      </c>
      <c r="BV25" s="220">
        <v>5215.21</v>
      </c>
      <c r="BW25" s="172">
        <f t="shared" si="35"/>
        <v>124.4</v>
      </c>
      <c r="BX25" s="171">
        <f t="shared" si="36"/>
        <v>1024.21</v>
      </c>
      <c r="BY25" s="179"/>
      <c r="BZ25" s="4"/>
      <c r="CA25" s="4"/>
    </row>
    <row r="26" spans="1:79" s="10" customFormat="1" ht="21.75" customHeight="1">
      <c r="A26" s="149" t="s">
        <v>84</v>
      </c>
      <c r="B26" s="161">
        <v>941</v>
      </c>
      <c r="C26" s="162">
        <v>892</v>
      </c>
      <c r="D26" s="156">
        <f t="shared" si="0"/>
        <v>94.79277364505845</v>
      </c>
      <c r="E26" s="155">
        <f t="shared" si="1"/>
        <v>-49</v>
      </c>
      <c r="F26" s="161">
        <v>597</v>
      </c>
      <c r="G26" s="161">
        <v>456</v>
      </c>
      <c r="H26" s="156">
        <f t="shared" si="2"/>
        <v>76.38190954773869</v>
      </c>
      <c r="I26" s="155">
        <f t="shared" si="3"/>
        <v>-141</v>
      </c>
      <c r="J26" s="196">
        <v>565</v>
      </c>
      <c r="K26" s="219">
        <v>565</v>
      </c>
      <c r="L26" s="195">
        <f t="shared" si="4"/>
        <v>100</v>
      </c>
      <c r="M26" s="194">
        <f t="shared" si="5"/>
        <v>0</v>
      </c>
      <c r="N26" s="198">
        <v>193</v>
      </c>
      <c r="O26" s="196">
        <v>235</v>
      </c>
      <c r="P26" s="197">
        <f t="shared" si="37"/>
        <v>121.76165803108809</v>
      </c>
      <c r="Q26" s="199">
        <f t="shared" si="6"/>
        <v>42</v>
      </c>
      <c r="R26" s="172">
        <f t="shared" si="31"/>
        <v>34.2</v>
      </c>
      <c r="S26" s="172">
        <f t="shared" si="32"/>
        <v>41.6</v>
      </c>
      <c r="T26" s="172">
        <f t="shared" si="33"/>
        <v>7.399999999999999</v>
      </c>
      <c r="U26" s="161">
        <v>69</v>
      </c>
      <c r="V26" s="163">
        <v>79</v>
      </c>
      <c r="W26" s="157">
        <f t="shared" si="7"/>
        <v>114.4927536231884</v>
      </c>
      <c r="X26" s="155">
        <f t="shared" si="8"/>
        <v>10</v>
      </c>
      <c r="Y26" s="158"/>
      <c r="Z26" s="158"/>
      <c r="AA26" s="157" t="e">
        <f t="shared" si="9"/>
        <v>#DIV/0!</v>
      </c>
      <c r="AB26" s="158">
        <f t="shared" si="38"/>
        <v>0</v>
      </c>
      <c r="AC26" s="161">
        <v>1861</v>
      </c>
      <c r="AD26" s="161">
        <v>1711</v>
      </c>
      <c r="AE26" s="156">
        <f t="shared" si="11"/>
        <v>91.93981730252553</v>
      </c>
      <c r="AF26" s="155">
        <f t="shared" si="12"/>
        <v>-150</v>
      </c>
      <c r="AG26" s="161">
        <v>918</v>
      </c>
      <c r="AH26" s="161">
        <v>843</v>
      </c>
      <c r="AI26" s="156">
        <f t="shared" si="13"/>
        <v>91.83006535947712</v>
      </c>
      <c r="AJ26" s="155">
        <f t="shared" si="14"/>
        <v>-75</v>
      </c>
      <c r="AK26" s="161">
        <v>650</v>
      </c>
      <c r="AL26" s="162">
        <v>345</v>
      </c>
      <c r="AM26" s="156">
        <f t="shared" si="15"/>
        <v>53.07692307692308</v>
      </c>
      <c r="AN26" s="155">
        <f t="shared" si="16"/>
        <v>-305</v>
      </c>
      <c r="AO26" s="161">
        <v>233</v>
      </c>
      <c r="AP26" s="161">
        <v>195</v>
      </c>
      <c r="AQ26" s="157">
        <f t="shared" si="17"/>
        <v>83.69098712446352</v>
      </c>
      <c r="AR26" s="155">
        <f t="shared" si="18"/>
        <v>-38</v>
      </c>
      <c r="AS26" s="159">
        <f t="shared" si="19"/>
        <v>-3599</v>
      </c>
      <c r="AT26" s="153">
        <f t="shared" si="20"/>
        <v>-3773</v>
      </c>
      <c r="AU26" s="153">
        <v>4192</v>
      </c>
      <c r="AV26" s="160">
        <v>4383</v>
      </c>
      <c r="AW26" s="202">
        <v>91</v>
      </c>
      <c r="AX26" s="202">
        <v>85</v>
      </c>
      <c r="AY26" s="201">
        <f t="shared" si="34"/>
        <v>93.4</v>
      </c>
      <c r="AZ26" s="200">
        <f t="shared" si="21"/>
        <v>-6</v>
      </c>
      <c r="BA26" s="204">
        <v>608</v>
      </c>
      <c r="BB26" s="196">
        <v>648</v>
      </c>
      <c r="BC26" s="197">
        <f t="shared" si="22"/>
        <v>106.6</v>
      </c>
      <c r="BD26" s="194">
        <f t="shared" si="23"/>
        <v>40</v>
      </c>
      <c r="BE26" s="161">
        <v>348</v>
      </c>
      <c r="BF26" s="161">
        <v>282</v>
      </c>
      <c r="BG26" s="157">
        <f t="shared" si="24"/>
        <v>81.03448275862068</v>
      </c>
      <c r="BH26" s="155">
        <f t="shared" si="25"/>
        <v>-66</v>
      </c>
      <c r="BI26" s="161">
        <v>275</v>
      </c>
      <c r="BJ26" s="161">
        <v>235</v>
      </c>
      <c r="BK26" s="157">
        <f t="shared" si="26"/>
        <v>85.45454545454545</v>
      </c>
      <c r="BL26" s="155">
        <f t="shared" si="27"/>
        <v>-40</v>
      </c>
      <c r="BM26" s="164">
        <v>2453.153153153153</v>
      </c>
      <c r="BN26" s="161">
        <v>2769.5501730103806</v>
      </c>
      <c r="BO26" s="155">
        <f t="shared" si="28"/>
        <v>316.3970198572274</v>
      </c>
      <c r="BP26" s="161">
        <v>23</v>
      </c>
      <c r="BQ26" s="161">
        <v>25</v>
      </c>
      <c r="BR26" s="157">
        <f t="shared" si="29"/>
        <v>108.7</v>
      </c>
      <c r="BS26" s="155">
        <f t="shared" si="30"/>
        <v>2</v>
      </c>
      <c r="BT26" s="161">
        <v>5</v>
      </c>
      <c r="BU26" s="210">
        <v>3693.68</v>
      </c>
      <c r="BV26" s="220">
        <v>5975.82</v>
      </c>
      <c r="BW26" s="172">
        <f t="shared" si="35"/>
        <v>161.8</v>
      </c>
      <c r="BX26" s="171">
        <f t="shared" si="36"/>
        <v>2282.14</v>
      </c>
      <c r="BY26" s="179"/>
      <c r="BZ26" s="4"/>
      <c r="CA26" s="4"/>
    </row>
    <row r="27" spans="1:79" s="10" customFormat="1" ht="27" customHeight="1">
      <c r="A27" s="147" t="s">
        <v>85</v>
      </c>
      <c r="B27" s="161">
        <v>1114</v>
      </c>
      <c r="C27" s="162">
        <v>1031</v>
      </c>
      <c r="D27" s="156">
        <f t="shared" si="0"/>
        <v>92.54937163375224</v>
      </c>
      <c r="E27" s="155">
        <f t="shared" si="1"/>
        <v>-83</v>
      </c>
      <c r="F27" s="161">
        <v>688</v>
      </c>
      <c r="G27" s="161">
        <v>582</v>
      </c>
      <c r="H27" s="156">
        <f t="shared" si="2"/>
        <v>84.59302325581395</v>
      </c>
      <c r="I27" s="155">
        <f t="shared" si="3"/>
        <v>-106</v>
      </c>
      <c r="J27" s="196">
        <v>709</v>
      </c>
      <c r="K27" s="219">
        <v>621</v>
      </c>
      <c r="L27" s="195">
        <f t="shared" si="4"/>
        <v>87.58815232722144</v>
      </c>
      <c r="M27" s="194">
        <f t="shared" si="5"/>
        <v>-88</v>
      </c>
      <c r="N27" s="198">
        <v>367</v>
      </c>
      <c r="O27" s="196">
        <v>244</v>
      </c>
      <c r="P27" s="197">
        <f t="shared" si="37"/>
        <v>66.4850136239782</v>
      </c>
      <c r="Q27" s="199">
        <f t="shared" si="6"/>
        <v>-123</v>
      </c>
      <c r="R27" s="172">
        <f t="shared" si="31"/>
        <v>51.8</v>
      </c>
      <c r="S27" s="172">
        <f t="shared" si="32"/>
        <v>39.3</v>
      </c>
      <c r="T27" s="172">
        <f t="shared" si="33"/>
        <v>-12.5</v>
      </c>
      <c r="U27" s="161">
        <v>53</v>
      </c>
      <c r="V27" s="163">
        <v>135</v>
      </c>
      <c r="W27" s="157">
        <f t="shared" si="7"/>
        <v>254.7169811320755</v>
      </c>
      <c r="X27" s="155">
        <f t="shared" si="8"/>
        <v>82</v>
      </c>
      <c r="Y27" s="158"/>
      <c r="Z27" s="158"/>
      <c r="AA27" s="157" t="e">
        <f t="shared" si="9"/>
        <v>#DIV/0!</v>
      </c>
      <c r="AB27" s="158">
        <f t="shared" si="38"/>
        <v>0</v>
      </c>
      <c r="AC27" s="161">
        <v>3180</v>
      </c>
      <c r="AD27" s="161">
        <v>2055</v>
      </c>
      <c r="AE27" s="156">
        <f t="shared" si="11"/>
        <v>64.62264150943396</v>
      </c>
      <c r="AF27" s="155">
        <f t="shared" si="12"/>
        <v>-1125</v>
      </c>
      <c r="AG27" s="161">
        <v>1074</v>
      </c>
      <c r="AH27" s="161">
        <v>1010</v>
      </c>
      <c r="AI27" s="156">
        <f t="shared" si="13"/>
        <v>94.04096834264432</v>
      </c>
      <c r="AJ27" s="155">
        <f t="shared" si="14"/>
        <v>-64</v>
      </c>
      <c r="AK27" s="161">
        <v>1027</v>
      </c>
      <c r="AL27" s="162">
        <v>560</v>
      </c>
      <c r="AM27" s="156">
        <f t="shared" si="15"/>
        <v>54.52775073028238</v>
      </c>
      <c r="AN27" s="155">
        <f t="shared" si="16"/>
        <v>-467</v>
      </c>
      <c r="AO27" s="161">
        <v>222</v>
      </c>
      <c r="AP27" s="161">
        <v>213</v>
      </c>
      <c r="AQ27" s="157">
        <f t="shared" si="17"/>
        <v>95.94594594594594</v>
      </c>
      <c r="AR27" s="155">
        <f t="shared" si="18"/>
        <v>-9</v>
      </c>
      <c r="AS27" s="159">
        <f t="shared" si="19"/>
        <v>-1457</v>
      </c>
      <c r="AT27" s="153">
        <f t="shared" si="20"/>
        <v>-1382</v>
      </c>
      <c r="AU27" s="153">
        <v>2178</v>
      </c>
      <c r="AV27" s="160">
        <v>2086</v>
      </c>
      <c r="AW27" s="202">
        <v>256</v>
      </c>
      <c r="AX27" s="202">
        <v>273</v>
      </c>
      <c r="AY27" s="201">
        <f t="shared" si="34"/>
        <v>106.6</v>
      </c>
      <c r="AZ27" s="200">
        <f t="shared" si="21"/>
        <v>17</v>
      </c>
      <c r="BA27" s="204">
        <v>920</v>
      </c>
      <c r="BB27" s="196">
        <v>924</v>
      </c>
      <c r="BC27" s="197">
        <f t="shared" si="22"/>
        <v>100.4</v>
      </c>
      <c r="BD27" s="194">
        <f t="shared" si="23"/>
        <v>4</v>
      </c>
      <c r="BE27" s="161">
        <v>393</v>
      </c>
      <c r="BF27" s="161">
        <v>327</v>
      </c>
      <c r="BG27" s="157">
        <f t="shared" si="24"/>
        <v>83.20610687022901</v>
      </c>
      <c r="BH27" s="155">
        <f t="shared" si="25"/>
        <v>-66</v>
      </c>
      <c r="BI27" s="161">
        <v>325</v>
      </c>
      <c r="BJ27" s="161">
        <v>260</v>
      </c>
      <c r="BK27" s="157">
        <f t="shared" si="26"/>
        <v>80</v>
      </c>
      <c r="BL27" s="155">
        <f t="shared" si="27"/>
        <v>-65</v>
      </c>
      <c r="BM27" s="164">
        <v>2599.0074441687348</v>
      </c>
      <c r="BN27" s="161">
        <v>3731.9402985074626</v>
      </c>
      <c r="BO27" s="155">
        <f t="shared" si="28"/>
        <v>1132.9328543387278</v>
      </c>
      <c r="BP27" s="161">
        <v>78</v>
      </c>
      <c r="BQ27" s="161">
        <v>100</v>
      </c>
      <c r="BR27" s="157">
        <f t="shared" si="29"/>
        <v>128.2</v>
      </c>
      <c r="BS27" s="155">
        <f t="shared" si="30"/>
        <v>22</v>
      </c>
      <c r="BT27" s="161">
        <v>59</v>
      </c>
      <c r="BU27" s="210">
        <v>5186.75</v>
      </c>
      <c r="BV27" s="220">
        <v>5217.31</v>
      </c>
      <c r="BW27" s="172">
        <f t="shared" si="35"/>
        <v>100.6</v>
      </c>
      <c r="BX27" s="171">
        <f t="shared" si="36"/>
        <v>30.5600000000004</v>
      </c>
      <c r="BY27" s="179"/>
      <c r="BZ27" s="4"/>
      <c r="CA27" s="4"/>
    </row>
    <row r="28" spans="1:79" s="10" customFormat="1" ht="21.75" customHeight="1">
      <c r="A28" s="149" t="s">
        <v>86</v>
      </c>
      <c r="B28" s="161">
        <v>6626</v>
      </c>
      <c r="C28" s="162">
        <v>5806</v>
      </c>
      <c r="D28" s="156">
        <f t="shared" si="0"/>
        <v>87.6245095079988</v>
      </c>
      <c r="E28" s="155">
        <f t="shared" si="1"/>
        <v>-820</v>
      </c>
      <c r="F28" s="161">
        <v>4360</v>
      </c>
      <c r="G28" s="161">
        <v>3418</v>
      </c>
      <c r="H28" s="156">
        <f t="shared" si="2"/>
        <v>78.39449541284404</v>
      </c>
      <c r="I28" s="155">
        <f t="shared" si="3"/>
        <v>-942</v>
      </c>
      <c r="J28" s="196">
        <v>6091</v>
      </c>
      <c r="K28" s="219">
        <v>6072</v>
      </c>
      <c r="L28" s="195">
        <f t="shared" si="4"/>
        <v>99.6880643572484</v>
      </c>
      <c r="M28" s="194">
        <f t="shared" si="5"/>
        <v>-19</v>
      </c>
      <c r="N28" s="198">
        <v>4127</v>
      </c>
      <c r="O28" s="196">
        <v>4298</v>
      </c>
      <c r="P28" s="197">
        <f t="shared" si="37"/>
        <v>104.14344560213229</v>
      </c>
      <c r="Q28" s="199">
        <f t="shared" si="6"/>
        <v>171</v>
      </c>
      <c r="R28" s="172">
        <f t="shared" si="31"/>
        <v>67.8</v>
      </c>
      <c r="S28" s="172">
        <f t="shared" si="32"/>
        <v>70.8</v>
      </c>
      <c r="T28" s="172">
        <f t="shared" si="33"/>
        <v>3</v>
      </c>
      <c r="U28" s="161">
        <v>454</v>
      </c>
      <c r="V28" s="163">
        <v>450</v>
      </c>
      <c r="W28" s="157">
        <f t="shared" si="7"/>
        <v>99.11894273127754</v>
      </c>
      <c r="X28" s="155">
        <f t="shared" si="8"/>
        <v>-4</v>
      </c>
      <c r="Y28" s="158"/>
      <c r="Z28" s="158"/>
      <c r="AA28" s="157" t="e">
        <f t="shared" si="9"/>
        <v>#DIV/0!</v>
      </c>
      <c r="AB28" s="158">
        <f t="shared" si="38"/>
        <v>0</v>
      </c>
      <c r="AC28" s="161">
        <v>19765</v>
      </c>
      <c r="AD28" s="161">
        <v>24305</v>
      </c>
      <c r="AE28" s="156">
        <f t="shared" si="11"/>
        <v>122.96989628130535</v>
      </c>
      <c r="AF28" s="155">
        <f t="shared" si="12"/>
        <v>4540</v>
      </c>
      <c r="AG28" s="161">
        <v>6380</v>
      </c>
      <c r="AH28" s="161">
        <v>5536</v>
      </c>
      <c r="AI28" s="156">
        <f t="shared" si="13"/>
        <v>86.77115987460814</v>
      </c>
      <c r="AJ28" s="155">
        <f t="shared" si="14"/>
        <v>-844</v>
      </c>
      <c r="AK28" s="161">
        <v>4346</v>
      </c>
      <c r="AL28" s="162">
        <v>11241</v>
      </c>
      <c r="AM28" s="156">
        <f t="shared" si="15"/>
        <v>258.65163368614816</v>
      </c>
      <c r="AN28" s="155">
        <f t="shared" si="16"/>
        <v>6895</v>
      </c>
      <c r="AO28" s="161">
        <v>1128</v>
      </c>
      <c r="AP28" s="161">
        <v>1105</v>
      </c>
      <c r="AQ28" s="157">
        <f t="shared" si="17"/>
        <v>97.96099290780141</v>
      </c>
      <c r="AR28" s="155">
        <f t="shared" si="18"/>
        <v>-23</v>
      </c>
      <c r="AS28" s="159">
        <f t="shared" si="19"/>
        <v>-6366</v>
      </c>
      <c r="AT28" s="153">
        <f t="shared" si="20"/>
        <v>-6678</v>
      </c>
      <c r="AU28" s="153">
        <v>10639</v>
      </c>
      <c r="AV28" s="160">
        <v>10758</v>
      </c>
      <c r="AW28" s="202">
        <v>1735</v>
      </c>
      <c r="AX28" s="202">
        <v>1752</v>
      </c>
      <c r="AY28" s="201">
        <f t="shared" si="34"/>
        <v>101</v>
      </c>
      <c r="AZ28" s="200">
        <f t="shared" si="21"/>
        <v>17</v>
      </c>
      <c r="BA28" s="204">
        <v>8136</v>
      </c>
      <c r="BB28" s="196">
        <v>8551</v>
      </c>
      <c r="BC28" s="197">
        <f t="shared" si="22"/>
        <v>105.1</v>
      </c>
      <c r="BD28" s="194">
        <f t="shared" si="23"/>
        <v>415</v>
      </c>
      <c r="BE28" s="161">
        <v>2353</v>
      </c>
      <c r="BF28" s="161">
        <v>1726</v>
      </c>
      <c r="BG28" s="157">
        <f t="shared" si="24"/>
        <v>73.35316617084572</v>
      </c>
      <c r="BH28" s="155">
        <f t="shared" si="25"/>
        <v>-627</v>
      </c>
      <c r="BI28" s="161">
        <v>1797</v>
      </c>
      <c r="BJ28" s="161">
        <v>1401</v>
      </c>
      <c r="BK28" s="157">
        <f t="shared" si="26"/>
        <v>77.96327212020033</v>
      </c>
      <c r="BL28" s="155">
        <f t="shared" si="27"/>
        <v>-396</v>
      </c>
      <c r="BM28" s="164">
        <v>2865.7935285053927</v>
      </c>
      <c r="BN28" s="161">
        <v>4018.044164037855</v>
      </c>
      <c r="BO28" s="155">
        <f t="shared" si="28"/>
        <v>1152.2506355324622</v>
      </c>
      <c r="BP28" s="161">
        <v>902</v>
      </c>
      <c r="BQ28" s="161">
        <v>810</v>
      </c>
      <c r="BR28" s="157">
        <f t="shared" si="29"/>
        <v>89.8</v>
      </c>
      <c r="BS28" s="155">
        <f t="shared" si="30"/>
        <v>-92</v>
      </c>
      <c r="BT28" s="161">
        <v>155</v>
      </c>
      <c r="BU28" s="210">
        <v>4913.09</v>
      </c>
      <c r="BV28" s="220">
        <v>6016.28</v>
      </c>
      <c r="BW28" s="172">
        <f t="shared" si="35"/>
        <v>122.5</v>
      </c>
      <c r="BX28" s="171">
        <f t="shared" si="36"/>
        <v>1103.1899999999996</v>
      </c>
      <c r="BY28" s="179"/>
      <c r="BZ28" s="4"/>
      <c r="CA28" s="4"/>
    </row>
    <row r="29" spans="1:79" s="10" customFormat="1" ht="21.75" customHeight="1">
      <c r="A29" s="149" t="s">
        <v>87</v>
      </c>
      <c r="B29" s="161">
        <v>2672</v>
      </c>
      <c r="C29" s="162">
        <v>2539</v>
      </c>
      <c r="D29" s="156">
        <f t="shared" si="0"/>
        <v>95.02245508982035</v>
      </c>
      <c r="E29" s="155">
        <f t="shared" si="1"/>
        <v>-133</v>
      </c>
      <c r="F29" s="161">
        <v>1832</v>
      </c>
      <c r="G29" s="161">
        <v>1656</v>
      </c>
      <c r="H29" s="156">
        <f t="shared" si="2"/>
        <v>90.39301310043668</v>
      </c>
      <c r="I29" s="155">
        <f t="shared" si="3"/>
        <v>-176</v>
      </c>
      <c r="J29" s="196">
        <v>2588</v>
      </c>
      <c r="K29" s="219">
        <v>2512</v>
      </c>
      <c r="L29" s="195">
        <f t="shared" si="4"/>
        <v>97.06336939721793</v>
      </c>
      <c r="M29" s="194">
        <f t="shared" si="5"/>
        <v>-76</v>
      </c>
      <c r="N29" s="198">
        <v>1526</v>
      </c>
      <c r="O29" s="196">
        <v>1596</v>
      </c>
      <c r="P29" s="197">
        <f t="shared" si="37"/>
        <v>104.58715596330275</v>
      </c>
      <c r="Q29" s="199">
        <f t="shared" si="6"/>
        <v>70</v>
      </c>
      <c r="R29" s="172">
        <f t="shared" si="31"/>
        <v>59</v>
      </c>
      <c r="S29" s="172">
        <f t="shared" si="32"/>
        <v>63.5</v>
      </c>
      <c r="T29" s="172">
        <f t="shared" si="33"/>
        <v>4.5</v>
      </c>
      <c r="U29" s="161">
        <v>316</v>
      </c>
      <c r="V29" s="163">
        <v>294</v>
      </c>
      <c r="W29" s="157">
        <f t="shared" si="7"/>
        <v>93.0379746835443</v>
      </c>
      <c r="X29" s="155">
        <f t="shared" si="8"/>
        <v>-22</v>
      </c>
      <c r="Y29" s="158"/>
      <c r="Z29" s="158"/>
      <c r="AA29" s="157" t="e">
        <f t="shared" si="9"/>
        <v>#DIV/0!</v>
      </c>
      <c r="AB29" s="158">
        <f t="shared" si="38"/>
        <v>0</v>
      </c>
      <c r="AC29" s="161">
        <v>9773</v>
      </c>
      <c r="AD29" s="161">
        <v>10073</v>
      </c>
      <c r="AE29" s="156">
        <f t="shared" si="11"/>
        <v>103.06968177632253</v>
      </c>
      <c r="AF29" s="155">
        <f t="shared" si="12"/>
        <v>300</v>
      </c>
      <c r="AG29" s="161">
        <v>2607</v>
      </c>
      <c r="AH29" s="161">
        <v>2401</v>
      </c>
      <c r="AI29" s="156">
        <f t="shared" si="13"/>
        <v>92.0981971614883</v>
      </c>
      <c r="AJ29" s="155">
        <f t="shared" si="14"/>
        <v>-206</v>
      </c>
      <c r="AK29" s="161">
        <v>4438</v>
      </c>
      <c r="AL29" s="162">
        <v>5652</v>
      </c>
      <c r="AM29" s="156">
        <f t="shared" si="15"/>
        <v>127.3546642631816</v>
      </c>
      <c r="AN29" s="155">
        <f t="shared" si="16"/>
        <v>1214</v>
      </c>
      <c r="AO29" s="161">
        <v>561</v>
      </c>
      <c r="AP29" s="161">
        <v>523</v>
      </c>
      <c r="AQ29" s="157">
        <f t="shared" si="17"/>
        <v>93.22638146167557</v>
      </c>
      <c r="AR29" s="155">
        <f t="shared" si="18"/>
        <v>-38</v>
      </c>
      <c r="AS29" s="159">
        <f t="shared" si="19"/>
        <v>-1037</v>
      </c>
      <c r="AT29" s="153">
        <f t="shared" si="20"/>
        <v>-701</v>
      </c>
      <c r="AU29" s="153">
        <v>2916</v>
      </c>
      <c r="AV29" s="160">
        <v>2497</v>
      </c>
      <c r="AW29" s="202">
        <v>510</v>
      </c>
      <c r="AX29" s="202">
        <v>515</v>
      </c>
      <c r="AY29" s="201">
        <f t="shared" si="34"/>
        <v>101</v>
      </c>
      <c r="AZ29" s="200">
        <f t="shared" si="21"/>
        <v>5</v>
      </c>
      <c r="BA29" s="204">
        <v>3136</v>
      </c>
      <c r="BB29" s="196">
        <v>3147</v>
      </c>
      <c r="BC29" s="197">
        <f t="shared" si="22"/>
        <v>100.4</v>
      </c>
      <c r="BD29" s="194">
        <f t="shared" si="23"/>
        <v>11</v>
      </c>
      <c r="BE29" s="161">
        <v>793</v>
      </c>
      <c r="BF29" s="161">
        <v>743</v>
      </c>
      <c r="BG29" s="157">
        <f t="shared" si="24"/>
        <v>93.69482976040354</v>
      </c>
      <c r="BH29" s="155">
        <f t="shared" si="25"/>
        <v>-50</v>
      </c>
      <c r="BI29" s="161">
        <v>672</v>
      </c>
      <c r="BJ29" s="161">
        <v>653</v>
      </c>
      <c r="BK29" s="157">
        <f t="shared" si="26"/>
        <v>97.17261904761905</v>
      </c>
      <c r="BL29" s="155">
        <f t="shared" si="27"/>
        <v>-19</v>
      </c>
      <c r="BM29" s="164">
        <v>2776.6887417218545</v>
      </c>
      <c r="BN29" s="161">
        <v>3493.0888575458393</v>
      </c>
      <c r="BO29" s="155">
        <f t="shared" si="28"/>
        <v>716.4001158239848</v>
      </c>
      <c r="BP29" s="161">
        <v>188</v>
      </c>
      <c r="BQ29" s="161">
        <v>251</v>
      </c>
      <c r="BR29" s="157">
        <f t="shared" si="29"/>
        <v>133.5</v>
      </c>
      <c r="BS29" s="155">
        <f t="shared" si="30"/>
        <v>63</v>
      </c>
      <c r="BT29" s="161">
        <v>34</v>
      </c>
      <c r="BU29" s="210">
        <v>4402.1</v>
      </c>
      <c r="BV29" s="220">
        <v>5632.39</v>
      </c>
      <c r="BW29" s="172">
        <f t="shared" si="35"/>
        <v>127.9</v>
      </c>
      <c r="BX29" s="171">
        <f t="shared" si="36"/>
        <v>1230.29</v>
      </c>
      <c r="BY29" s="179"/>
      <c r="BZ29" s="4"/>
      <c r="CA29" s="4"/>
    </row>
    <row r="30" spans="1:79" s="10" customFormat="1" ht="20.25" customHeight="1">
      <c r="A30" s="170" t="s">
        <v>55</v>
      </c>
      <c r="B30" s="161">
        <v>2280</v>
      </c>
      <c r="C30" s="162">
        <v>2114</v>
      </c>
      <c r="D30" s="156">
        <f t="shared" si="0"/>
        <v>92.71929824561404</v>
      </c>
      <c r="E30" s="155">
        <f t="shared" si="1"/>
        <v>-166</v>
      </c>
      <c r="F30" s="161">
        <v>1466</v>
      </c>
      <c r="G30" s="161">
        <v>1200</v>
      </c>
      <c r="H30" s="156">
        <f t="shared" si="2"/>
        <v>81.85538881309687</v>
      </c>
      <c r="I30" s="155">
        <f t="shared" si="3"/>
        <v>-266</v>
      </c>
      <c r="J30" s="196">
        <v>2501</v>
      </c>
      <c r="K30" s="219">
        <v>2437</v>
      </c>
      <c r="L30" s="195">
        <f t="shared" si="4"/>
        <v>97.44102359056377</v>
      </c>
      <c r="M30" s="194">
        <f t="shared" si="5"/>
        <v>-64</v>
      </c>
      <c r="N30" s="198">
        <v>1730</v>
      </c>
      <c r="O30" s="196">
        <v>1751</v>
      </c>
      <c r="P30" s="197">
        <f t="shared" si="37"/>
        <v>101.21387283236993</v>
      </c>
      <c r="Q30" s="199">
        <f t="shared" si="6"/>
        <v>21</v>
      </c>
      <c r="R30" s="172">
        <f t="shared" si="31"/>
        <v>69.2</v>
      </c>
      <c r="S30" s="172">
        <f t="shared" si="32"/>
        <v>71.9</v>
      </c>
      <c r="T30" s="172">
        <f t="shared" si="33"/>
        <v>2.700000000000003</v>
      </c>
      <c r="U30" s="161">
        <v>235</v>
      </c>
      <c r="V30" s="163">
        <v>258</v>
      </c>
      <c r="W30" s="157">
        <f t="shared" si="7"/>
        <v>109.7872340425532</v>
      </c>
      <c r="X30" s="155">
        <f t="shared" si="8"/>
        <v>23</v>
      </c>
      <c r="Y30" s="158"/>
      <c r="Z30" s="158"/>
      <c r="AA30" s="157" t="e">
        <f t="shared" si="9"/>
        <v>#DIV/0!</v>
      </c>
      <c r="AB30" s="158">
        <f t="shared" si="38"/>
        <v>0</v>
      </c>
      <c r="AC30" s="161">
        <v>7476</v>
      </c>
      <c r="AD30" s="161">
        <v>8292</v>
      </c>
      <c r="AE30" s="156">
        <f t="shared" si="11"/>
        <v>110.91492776886037</v>
      </c>
      <c r="AF30" s="155">
        <f t="shared" si="12"/>
        <v>816</v>
      </c>
      <c r="AG30" s="161">
        <v>2242</v>
      </c>
      <c r="AH30" s="161">
        <v>2078</v>
      </c>
      <c r="AI30" s="156">
        <f t="shared" si="13"/>
        <v>92.68510258697592</v>
      </c>
      <c r="AJ30" s="155">
        <f t="shared" si="14"/>
        <v>-164</v>
      </c>
      <c r="AK30" s="161">
        <v>2433</v>
      </c>
      <c r="AL30" s="162">
        <v>3215</v>
      </c>
      <c r="AM30" s="156">
        <f t="shared" si="15"/>
        <v>132.14138923140155</v>
      </c>
      <c r="AN30" s="155">
        <f t="shared" si="16"/>
        <v>782</v>
      </c>
      <c r="AO30" s="161">
        <v>403</v>
      </c>
      <c r="AP30" s="161">
        <v>329</v>
      </c>
      <c r="AQ30" s="157">
        <f t="shared" si="17"/>
        <v>81.6377171215881</v>
      </c>
      <c r="AR30" s="155">
        <f t="shared" si="18"/>
        <v>-74</v>
      </c>
      <c r="AS30" s="159">
        <f t="shared" si="19"/>
        <v>-2013</v>
      </c>
      <c r="AT30" s="153">
        <f t="shared" si="20"/>
        <v>-2478</v>
      </c>
      <c r="AU30" s="153">
        <v>3567</v>
      </c>
      <c r="AV30" s="160">
        <v>3950</v>
      </c>
      <c r="AW30" s="202">
        <v>493</v>
      </c>
      <c r="AX30" s="202">
        <v>445</v>
      </c>
      <c r="AY30" s="201">
        <f t="shared" si="34"/>
        <v>90.3</v>
      </c>
      <c r="AZ30" s="200">
        <f t="shared" si="21"/>
        <v>-48</v>
      </c>
      <c r="BA30" s="204">
        <v>3403</v>
      </c>
      <c r="BB30" s="196">
        <v>3359</v>
      </c>
      <c r="BC30" s="197">
        <f t="shared" si="22"/>
        <v>98.7</v>
      </c>
      <c r="BD30" s="194">
        <f t="shared" si="23"/>
        <v>-44</v>
      </c>
      <c r="BE30" s="161">
        <v>726</v>
      </c>
      <c r="BF30" s="161">
        <v>642</v>
      </c>
      <c r="BG30" s="157">
        <f t="shared" si="24"/>
        <v>88.42975206611571</v>
      </c>
      <c r="BH30" s="155">
        <f t="shared" si="25"/>
        <v>-84</v>
      </c>
      <c r="BI30" s="161">
        <v>574</v>
      </c>
      <c r="BJ30" s="161">
        <v>545</v>
      </c>
      <c r="BK30" s="157">
        <f t="shared" si="26"/>
        <v>94.94773519163763</v>
      </c>
      <c r="BL30" s="155">
        <f t="shared" si="27"/>
        <v>-29</v>
      </c>
      <c r="BM30" s="164">
        <v>2829.658385093168</v>
      </c>
      <c r="BN30" s="161">
        <v>3720.7972270363953</v>
      </c>
      <c r="BO30" s="155">
        <f t="shared" si="28"/>
        <v>891.1388419432274</v>
      </c>
      <c r="BP30" s="161">
        <v>261</v>
      </c>
      <c r="BQ30" s="161">
        <v>263</v>
      </c>
      <c r="BR30" s="157">
        <f t="shared" si="29"/>
        <v>100.8</v>
      </c>
      <c r="BS30" s="155">
        <f t="shared" si="30"/>
        <v>2</v>
      </c>
      <c r="BT30" s="161">
        <v>23</v>
      </c>
      <c r="BU30" s="210">
        <v>4666.98</v>
      </c>
      <c r="BV30" s="220">
        <v>6023.95</v>
      </c>
      <c r="BW30" s="172">
        <f t="shared" si="35"/>
        <v>129.1</v>
      </c>
      <c r="BX30" s="171">
        <f t="shared" si="36"/>
        <v>1356.9700000000003</v>
      </c>
      <c r="BY30" s="179"/>
      <c r="BZ30" s="4"/>
      <c r="CA30" s="4"/>
    </row>
    <row r="31" spans="5:76" s="30" customFormat="1" ht="20.25"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BA31" s="32"/>
      <c r="BB31" s="32"/>
      <c r="BC31" s="32"/>
      <c r="BD31" s="33"/>
      <c r="BL31" s="34"/>
      <c r="BM31" s="34"/>
      <c r="BN31" s="34"/>
      <c r="BT31" s="165"/>
      <c r="BU31" s="173"/>
      <c r="BV31" s="173"/>
      <c r="BW31" s="174"/>
      <c r="BX31" s="175"/>
    </row>
    <row r="32" spans="5:76" s="30" customFormat="1" ht="13.5"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BA32" s="32"/>
      <c r="BB32" s="32"/>
      <c r="BC32" s="32"/>
      <c r="BD32" s="33"/>
      <c r="BL32" s="34"/>
      <c r="BM32" s="34"/>
      <c r="BN32" s="34"/>
      <c r="BU32" s="176"/>
      <c r="BV32" s="176"/>
      <c r="BW32" s="177"/>
      <c r="BX32" s="178"/>
    </row>
    <row r="33" spans="5:76" s="30" customFormat="1" ht="13.5"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BA33" s="32"/>
      <c r="BB33" s="32"/>
      <c r="BC33" s="32"/>
      <c r="BD33" s="33"/>
      <c r="BL33" s="34"/>
      <c r="BM33" s="34"/>
      <c r="BN33" s="34"/>
      <c r="BU33" s="176"/>
      <c r="BV33" s="176"/>
      <c r="BW33" s="177"/>
      <c r="BX33" s="178"/>
    </row>
    <row r="34" spans="5:76" s="30" customFormat="1" ht="13.5"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BD34" s="34"/>
      <c r="BL34" s="34"/>
      <c r="BM34" s="34"/>
      <c r="BN34" s="34"/>
      <c r="BU34" s="176"/>
      <c r="BV34" s="176"/>
      <c r="BW34" s="177"/>
      <c r="BX34" s="178"/>
    </row>
    <row r="35" spans="5:66" s="30" customFormat="1" ht="12.75"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BL35" s="34"/>
      <c r="BM35" s="34"/>
      <c r="BN35" s="34"/>
    </row>
    <row r="36" spans="5:20" s="30" customFormat="1" ht="12.75"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5:20" s="30" customFormat="1" ht="12.75"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5:20" s="30" customFormat="1" ht="12.75"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="30" customFormat="1" ht="12.75"/>
    <row r="40" s="30" customFormat="1" ht="12.75"/>
    <row r="41" s="30" customFormat="1" ht="12.75"/>
    <row r="42" s="30" customFormat="1" ht="12.75"/>
    <row r="43" s="30" customFormat="1" ht="12.75"/>
    <row r="44" s="30" customFormat="1" ht="12.75"/>
    <row r="45" s="30" customFormat="1" ht="12.75"/>
    <row r="46" s="30" customFormat="1" ht="12.75"/>
    <row r="47" s="30" customFormat="1" ht="12.75"/>
    <row r="48" s="30" customFormat="1" ht="12.75"/>
    <row r="49" s="30" customFormat="1" ht="12.75"/>
    <row r="50" s="30" customFormat="1" ht="12.75"/>
    <row r="51" s="30" customFormat="1" ht="12.75"/>
    <row r="52" s="30" customFormat="1" ht="12.75"/>
    <row r="53" s="30" customFormat="1" ht="12.75"/>
    <row r="54" s="30" customFormat="1" ht="12.75"/>
    <row r="55" s="30" customFormat="1" ht="12.75"/>
    <row r="56" s="30" customFormat="1" ht="12.75"/>
    <row r="57" s="3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</sheetData>
  <sheetProtection/>
  <mergeCells count="80">
    <mergeCell ref="BT6:BT7"/>
    <mergeCell ref="F3:I3"/>
    <mergeCell ref="F4:I5"/>
    <mergeCell ref="R3:T5"/>
    <mergeCell ref="R6:R7"/>
    <mergeCell ref="S6:S7"/>
    <mergeCell ref="BI3:BL3"/>
    <mergeCell ref="BI4:BL5"/>
    <mergeCell ref="BP3:BT4"/>
    <mergeCell ref="BP5:BS5"/>
    <mergeCell ref="BP6:BP7"/>
    <mergeCell ref="BQ6:BQ7"/>
    <mergeCell ref="BK6:BL6"/>
    <mergeCell ref="T6:T7"/>
    <mergeCell ref="AP6:AP7"/>
    <mergeCell ref="AX6:AX7"/>
    <mergeCell ref="AY6:AZ6"/>
    <mergeCell ref="BA6:BB6"/>
    <mergeCell ref="BJ6:BJ7"/>
    <mergeCell ref="BC6:BD6"/>
    <mergeCell ref="BI6:BI7"/>
    <mergeCell ref="BM6:BM7"/>
    <mergeCell ref="BN6:BN7"/>
    <mergeCell ref="BO6:BO7"/>
    <mergeCell ref="BF6:BF7"/>
    <mergeCell ref="BG6:BH6"/>
    <mergeCell ref="AK6:AK7"/>
    <mergeCell ref="AL6:AL7"/>
    <mergeCell ref="AM6:AN6"/>
    <mergeCell ref="AO6:AO7"/>
    <mergeCell ref="AW6:AW7"/>
    <mergeCell ref="AQ6:AR6"/>
    <mergeCell ref="BE6:BE7"/>
    <mergeCell ref="Y6:Y7"/>
    <mergeCell ref="AC6:AC7"/>
    <mergeCell ref="AH6:AH7"/>
    <mergeCell ref="AI6:AJ6"/>
    <mergeCell ref="Z6:Z7"/>
    <mergeCell ref="AA6:AB6"/>
    <mergeCell ref="AD6:AD7"/>
    <mergeCell ref="AE6:AF6"/>
    <mergeCell ref="AG6:AG7"/>
    <mergeCell ref="AU4:AV5"/>
    <mergeCell ref="Y3:AB5"/>
    <mergeCell ref="AG3:AN3"/>
    <mergeCell ref="AK4:AN5"/>
    <mergeCell ref="P6:Q6"/>
    <mergeCell ref="BM3:BO5"/>
    <mergeCell ref="AW3:AZ5"/>
    <mergeCell ref="BA3:BD5"/>
    <mergeCell ref="BE3:BH5"/>
    <mergeCell ref="W6:X6"/>
    <mergeCell ref="AO3:AR5"/>
    <mergeCell ref="AC3:AF5"/>
    <mergeCell ref="U6:U7"/>
    <mergeCell ref="AG4:AJ5"/>
    <mergeCell ref="V6:V7"/>
    <mergeCell ref="B1:X1"/>
    <mergeCell ref="B2:X2"/>
    <mergeCell ref="U3:X5"/>
    <mergeCell ref="H6:I6"/>
    <mergeCell ref="J6:J7"/>
    <mergeCell ref="L6:M6"/>
    <mergeCell ref="N3:Q5"/>
    <mergeCell ref="N6:N7"/>
    <mergeCell ref="O6:O7"/>
    <mergeCell ref="BR6:BS6"/>
    <mergeCell ref="A3:A7"/>
    <mergeCell ref="B3:E5"/>
    <mergeCell ref="J3:M5"/>
    <mergeCell ref="B6:B7"/>
    <mergeCell ref="C6:C7"/>
    <mergeCell ref="K6:K7"/>
    <mergeCell ref="D6:E6"/>
    <mergeCell ref="F6:F7"/>
    <mergeCell ref="G6:G7"/>
    <mergeCell ref="BU3:BX5"/>
    <mergeCell ref="BU6:BU7"/>
    <mergeCell ref="BV6:BV7"/>
    <mergeCell ref="BW6:BX6"/>
  </mergeCells>
  <printOptions verticalCentered="1"/>
  <pageMargins left="0.23" right="0" top="0.15748031496062992" bottom="0" header="0.15748031496062992" footer="0"/>
  <pageSetup fitToHeight="2" horizontalDpi="600" verticalDpi="600" orientation="landscape" paperSize="9" scale="70" r:id="rId1"/>
  <colBreaks count="2" manualBreakCount="2">
    <brk id="28" max="29" man="1"/>
    <brk id="52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ridz</cp:lastModifiedBy>
  <cp:lastPrinted>2019-07-19T09:31:57Z</cp:lastPrinted>
  <dcterms:created xsi:type="dcterms:W3CDTF">2017-11-17T08:56:41Z</dcterms:created>
  <dcterms:modified xsi:type="dcterms:W3CDTF">2019-11-07T10:27:32Z</dcterms:modified>
  <cp:category/>
  <cp:version/>
  <cp:contentType/>
  <cp:contentStatus/>
</cp:coreProperties>
</file>