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13995" tabRatio="573" activeTab="6"/>
  </bookViews>
  <sheets>
    <sheet name="0" sheetId="1" r:id="rId1"/>
    <sheet name="1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'!$B$1:$F$29</definedName>
    <definedName name="_xlnm.Print_Area" localSheetId="1">'1 '!$A$1:$K$10</definedName>
    <definedName name="_xlnm.Print_Area" localSheetId="3">'4 '!$A$1:$E$25</definedName>
    <definedName name="_xlnm.Print_Area" localSheetId="4">'5 '!$A$1:$E$15</definedName>
    <definedName name="_xlnm.Print_Area" localSheetId="5">'6 '!$A$1:$E$42</definedName>
    <definedName name="_xlnm.Print_Area" localSheetId="6">'7 '!$A$1:$BX$30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<sst xmlns="http://schemas.openxmlformats.org/spreadsheetml/2006/main" count="280" uniqueCount="177">
  <si>
    <t>Показник</t>
  </si>
  <si>
    <t>зміна значення</t>
  </si>
  <si>
    <t>%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</si>
  <si>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</si>
  <si>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</si>
  <si>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</si>
  <si>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</si>
  <si>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</si>
  <si>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</si>
  <si>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</si>
  <si>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</si>
  <si>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</si>
  <si>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</si>
  <si>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</si>
  <si>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</si>
  <si>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</si>
  <si>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</si>
  <si>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</si>
  <si>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</si>
  <si>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</si>
  <si>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</si>
  <si>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</si>
  <si>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</si>
  <si>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</si>
  <si>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</si>
  <si>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</si>
  <si>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</si>
  <si>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</si>
  <si>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</si>
  <si>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</si>
  <si>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</si>
  <si>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</si>
  <si>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</si>
  <si>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</si>
  <si>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</si>
  <si>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</si>
  <si>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</si>
  <si>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</si>
  <si>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</si>
  <si>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</si>
  <si>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</si>
  <si>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</si>
  <si>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</si>
  <si>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</si>
  <si>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</si>
  <si>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</si>
  <si>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</si>
  <si>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</si>
  <si>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</si>
  <si>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</si>
  <si>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</si>
  <si>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</si>
  <si>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</si>
  <si>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</si>
  <si>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</si>
  <si>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</si>
  <si>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</si>
  <si>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Всього по області</t>
  </si>
  <si>
    <t xml:space="preserve">Всього </t>
  </si>
  <si>
    <t xml:space="preserve">За даними Державної служби статистики України 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</si>
  <si>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</si>
  <si>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</si>
  <si>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</si>
  <si>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</si>
  <si>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2018 р.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</si>
  <si>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</si>
  <si>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</si>
  <si>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</si>
  <si>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</si>
  <si>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</si>
  <si>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</si>
  <si>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</si>
  <si>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</si>
  <si>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</si>
  <si>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</si>
  <si>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</si>
  <si>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</si>
  <si>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</si>
  <si>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</si>
  <si>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</si>
  <si>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</si>
  <si>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</si>
  <si>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</si>
  <si>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</si>
  <si>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</si>
  <si>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</si>
  <si>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</si>
  <si>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</si>
  <si>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</si>
  <si>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</si>
  <si>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2019 р.</t>
  </si>
  <si>
    <t>Всього отримали роботу  (у т.ч. до набуття статусу безробітного), осіб</t>
  </si>
  <si>
    <t>Чисельність безробітних, які проходили профнавчання, осіб</t>
  </si>
  <si>
    <t xml:space="preserve"> + (-) осіб</t>
  </si>
  <si>
    <t xml:space="preserve"> + (-)  осіб</t>
  </si>
  <si>
    <t>Мають статус безробітного   на кінець періоду, осіб</t>
  </si>
  <si>
    <t>добувна промисловість і розроблення кар'єрів</t>
  </si>
  <si>
    <t>переробна промисловість</t>
  </si>
  <si>
    <t>будівництво</t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</si>
  <si>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</si>
  <si>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</si>
  <si>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</si>
  <si>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</si>
  <si>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</si>
  <si>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</si>
  <si>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</si>
  <si>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t>з інших джерел</t>
  </si>
  <si>
    <t>різниця</t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</si>
  <si>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</si>
  <si>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</si>
  <si>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</si>
  <si>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</si>
  <si>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безробітного, %</t>
  </si>
  <si>
    <t>Працевлаштовано безробітних за направленням служби зайнятості, тис.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</si>
  <si>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</si>
  <si>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</si>
  <si>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</si>
  <si>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</si>
  <si>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</si>
  <si>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</si>
  <si>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</si>
  <si>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</si>
  <si>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</si>
  <si>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</si>
  <si>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</si>
  <si>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</si>
  <si>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</si>
  <si>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</si>
  <si>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</si>
  <si>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</si>
  <si>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</si>
  <si>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</si>
  <si>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</si>
  <si>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</si>
  <si>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</si>
  <si>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</si>
  <si>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Кількість претендентів на одну вакансію, особи</t>
  </si>
  <si>
    <t>І квартал 2018 р.</t>
  </si>
  <si>
    <t>І квартал 2019 р.</t>
  </si>
  <si>
    <t xml:space="preserve"> -1 особа</t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</si>
  <si>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</si>
  <si>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</si>
  <si>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</si>
  <si>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</si>
  <si>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Показники робочої сили у Чернігівській області                                    у І кварталі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</si>
  <si>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423,4</t>
    </r>
  </si>
  <si>
    <r>
      <t xml:space="preserve">15-70 років - </t>
    </r>
    <r>
      <rPr>
        <b/>
        <sz val="14"/>
        <color indexed="8"/>
        <rFont val="Times New Roman"/>
        <family val="1"/>
      </rPr>
      <t>421,9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</si>
  <si>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402,8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</si>
  <si>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49,2%</t>
    </r>
  </si>
  <si>
    <r>
      <t xml:space="preserve">15-70 років - </t>
    </r>
    <r>
      <rPr>
        <b/>
        <sz val="14"/>
        <color indexed="8"/>
        <rFont val="Times New Roman"/>
        <family val="1"/>
      </rPr>
      <t>57,0%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</si>
  <si>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68,0%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</si>
  <si>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50,7</t>
    </r>
  </si>
  <si>
    <r>
      <t xml:space="preserve">15-70 років - </t>
    </r>
    <r>
      <rPr>
        <b/>
        <sz val="14"/>
        <color indexed="8"/>
        <rFont val="Times New Roman"/>
        <family val="1"/>
      </rPr>
      <t>50,7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</si>
  <si>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50,7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</si>
  <si>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10,7%</t>
    </r>
  </si>
  <si>
    <r>
      <t xml:space="preserve">15-70 років - </t>
    </r>
    <r>
      <rPr>
        <b/>
        <sz val="14"/>
        <color indexed="8"/>
        <rFont val="Times New Roman"/>
        <family val="1"/>
      </rPr>
      <t>10,7%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</si>
  <si>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11,2%</t>
    </r>
  </si>
  <si>
    <t>Робоча сила у віці 15-70 років у Чернігівській області
у середньому за І квартал 2018 - 2019 рр.,                                                                                                                                                          за місцем проживання та статтю</t>
  </si>
  <si>
    <r>
      <t>Робоча сила</t>
    </r>
    <r>
      <rPr>
        <sz val="14"/>
        <rFont val="Times New Roman"/>
        <family val="1"/>
      </rPr>
      <t>, (тис.осіб)</t>
    </r>
  </si>
  <si>
    <t xml:space="preserve">Рівень участі населення в робочій силі, % </t>
  </si>
  <si>
    <t>у 18.0 р.</t>
  </si>
  <si>
    <t xml:space="preserve"> -0.2 в.п.</t>
  </si>
  <si>
    <t>січень-серпень 2018 р.</t>
  </si>
  <si>
    <t>січень-серпень 2019 р.</t>
  </si>
  <si>
    <t>Інформація щодо запланованого масового вивільнення працівників  за січень-серпень 2018-2019 рр.</t>
  </si>
  <si>
    <t>Інформація щодо запланованого масового вивільнення працівників                                                  за січень-серпень 2018-2019 рр.</t>
  </si>
  <si>
    <t>у січні-серпні 2018-2019 рр.</t>
  </si>
  <si>
    <t>Станом на 1 вересня</t>
  </si>
  <si>
    <t>у січні-серпні 2018 - 2019 рр.</t>
  </si>
  <si>
    <t>Середній розмір допомоги по безробіттю у серпні грн.</t>
  </si>
  <si>
    <t>Середній розмір допомоги по безробіттю, у серпні грн.</t>
  </si>
  <si>
    <t xml:space="preserve"> + 1.6 в.п.</t>
  </si>
  <si>
    <t xml:space="preserve"> - 0.8 в.п.</t>
  </si>
  <si>
    <t xml:space="preserve"> -3.0 в.п.</t>
  </si>
  <si>
    <t>+1219 грн.</t>
  </si>
  <si>
    <t xml:space="preserve"> +2.3 в.п.</t>
  </si>
  <si>
    <t xml:space="preserve"> - 4.7 в.п.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</si>
</sst>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0.00000"/>
    <numFmt numFmtId="192" formatCode="0.0000"/>
    <numFmt numFmtId="193" formatCode="0.000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89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89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89" fontId="5" fillId="0" borderId="17" xfId="59" applyNumberFormat="1" applyFont="1" applyFill="1" applyBorder="1" applyAlignment="1">
      <alignment horizontal="center" vertical="center"/>
      <protection/>
    </xf>
    <xf numFmtId="188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89" fontId="5" fillId="0" borderId="19" xfId="59" applyNumberFormat="1" applyFont="1" applyFill="1" applyBorder="1" applyAlignment="1">
      <alignment horizontal="center" vertical="center"/>
      <protection/>
    </xf>
    <xf numFmtId="188" fontId="8" fillId="0" borderId="19" xfId="59" applyNumberFormat="1" applyFont="1" applyFill="1" applyBorder="1" applyAlignment="1">
      <alignment horizontal="center" vertical="center" wrapText="1"/>
      <protection/>
    </xf>
    <xf numFmtId="189" fontId="11" fillId="0" borderId="19" xfId="59" applyNumberFormat="1" applyFont="1" applyFill="1" applyBorder="1" applyAlignment="1">
      <alignment horizontal="center" vertical="center"/>
      <protection/>
    </xf>
    <xf numFmtId="189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89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89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88" fontId="25" fillId="0" borderId="22" xfId="57" applyNumberFormat="1" applyFont="1" applyBorder="1" applyAlignment="1">
      <alignment horizontal="center" vertical="center"/>
      <protection/>
    </xf>
    <xf numFmtId="188" fontId="25" fillId="0" borderId="23" xfId="57" applyNumberFormat="1" applyFont="1" applyBorder="1" applyAlignment="1">
      <alignment horizontal="center" vertical="center"/>
      <protection/>
    </xf>
    <xf numFmtId="188" fontId="25" fillId="0" borderId="24" xfId="57" applyNumberFormat="1" applyFont="1" applyBorder="1" applyAlignment="1">
      <alignment horizontal="center" vertical="center"/>
      <protection/>
    </xf>
    <xf numFmtId="188" fontId="25" fillId="0" borderId="25" xfId="57" applyNumberFormat="1" applyFont="1" applyBorder="1" applyAlignment="1">
      <alignment horizontal="center" vertical="center"/>
      <protection/>
    </xf>
    <xf numFmtId="188" fontId="31" fillId="0" borderId="26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Border="1" applyAlignment="1">
      <alignment horizontal="center" vertical="center"/>
      <protection/>
    </xf>
    <xf numFmtId="188" fontId="31" fillId="0" borderId="28" xfId="57" applyNumberFormat="1" applyFont="1" applyBorder="1" applyAlignment="1">
      <alignment horizontal="center" vertical="center"/>
      <protection/>
    </xf>
    <xf numFmtId="188" fontId="31" fillId="0" borderId="19" xfId="57" applyNumberFormat="1" applyFont="1" applyBorder="1" applyAlignment="1">
      <alignment horizontal="center" vertical="center"/>
      <protection/>
    </xf>
    <xf numFmtId="188" fontId="25" fillId="0" borderId="29" xfId="57" applyNumberFormat="1" applyFont="1" applyFill="1" applyBorder="1" applyAlignment="1">
      <alignment horizontal="center" vertical="center"/>
      <protection/>
    </xf>
    <xf numFmtId="188" fontId="25" fillId="0" borderId="30" xfId="57" applyNumberFormat="1" applyFont="1" applyFill="1" applyBorder="1" applyAlignment="1">
      <alignment horizontal="center" vertical="center"/>
      <protection/>
    </xf>
    <xf numFmtId="188" fontId="25" fillId="0" borderId="31" xfId="57" applyNumberFormat="1" applyFont="1" applyFill="1" applyBorder="1" applyAlignment="1">
      <alignment horizontal="center" vertical="center"/>
      <protection/>
    </xf>
    <xf numFmtId="188" fontId="25" fillId="0" borderId="32" xfId="57" applyNumberFormat="1" applyFont="1" applyFill="1" applyBorder="1" applyAlignment="1">
      <alignment horizontal="center" vertical="center"/>
      <protection/>
    </xf>
    <xf numFmtId="188" fontId="31" fillId="0" borderId="33" xfId="57" applyNumberFormat="1" applyFont="1" applyFill="1" applyBorder="1" applyAlignment="1">
      <alignment horizontal="center" vertical="center"/>
      <protection/>
    </xf>
    <xf numFmtId="188" fontId="31" fillId="0" borderId="34" xfId="57" applyNumberFormat="1" applyFont="1" applyFill="1" applyBorder="1" applyAlignment="1">
      <alignment horizontal="center" vertical="center"/>
      <protection/>
    </xf>
    <xf numFmtId="188" fontId="31" fillId="0" borderId="35" xfId="57" applyNumberFormat="1" applyFont="1" applyFill="1" applyBorder="1" applyAlignment="1">
      <alignment horizontal="center" vertical="center"/>
      <protection/>
    </xf>
    <xf numFmtId="188" fontId="31" fillId="0" borderId="36" xfId="57" applyNumberFormat="1" applyFont="1" applyFill="1" applyBorder="1" applyAlignment="1">
      <alignment horizontal="center" vertical="center"/>
      <protection/>
    </xf>
    <xf numFmtId="188" fontId="25" fillId="0" borderId="37" xfId="57" applyNumberFormat="1" applyFont="1" applyFill="1" applyBorder="1" applyAlignment="1">
      <alignment horizontal="center" vertical="center"/>
      <protection/>
    </xf>
    <xf numFmtId="188" fontId="25" fillId="0" borderId="38" xfId="57" applyNumberFormat="1" applyFont="1" applyFill="1" applyBorder="1" applyAlignment="1">
      <alignment horizontal="center" vertical="center"/>
      <protection/>
    </xf>
    <xf numFmtId="188" fontId="25" fillId="0" borderId="39" xfId="57" applyNumberFormat="1" applyFont="1" applyFill="1" applyBorder="1" applyAlignment="1">
      <alignment horizontal="center" vertical="center"/>
      <protection/>
    </xf>
    <xf numFmtId="188" fontId="25" fillId="0" borderId="40" xfId="57" applyNumberFormat="1" applyFont="1" applyFill="1" applyBorder="1" applyAlignment="1">
      <alignment horizontal="center" vertical="center"/>
      <protection/>
    </xf>
    <xf numFmtId="188" fontId="31" fillId="0" borderId="27" xfId="57" applyNumberFormat="1" applyFont="1" applyFill="1" applyBorder="1" applyAlignment="1">
      <alignment horizontal="center" vertical="center"/>
      <protection/>
    </xf>
    <xf numFmtId="188" fontId="31" fillId="0" borderId="28" xfId="57" applyNumberFormat="1" applyFont="1" applyFill="1" applyBorder="1" applyAlignment="1">
      <alignment horizontal="center" vertical="center"/>
      <protection/>
    </xf>
    <xf numFmtId="188" fontId="31" fillId="0" borderId="19" xfId="57" applyNumberFormat="1" applyFont="1" applyFill="1" applyBorder="1" applyAlignment="1">
      <alignment horizontal="center" vertical="center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88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88" fontId="19" fillId="0" borderId="17" xfId="57" applyNumberFormat="1" applyFont="1" applyBorder="1" applyAlignment="1">
      <alignment horizontal="center" vertical="center"/>
      <protection/>
    </xf>
    <xf numFmtId="189" fontId="19" fillId="0" borderId="0" xfId="64" applyNumberFormat="1" applyFont="1" applyAlignment="1">
      <alignment horizontal="center" vertical="center"/>
      <protection/>
    </xf>
    <xf numFmtId="188" fontId="1" fillId="0" borderId="0" xfId="64" applyNumberFormat="1" applyFont="1" applyAlignment="1">
      <alignment vertical="center"/>
      <protection/>
    </xf>
    <xf numFmtId="189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88" fontId="24" fillId="0" borderId="18" xfId="67" applyNumberFormat="1" applyFont="1" applyFill="1" applyBorder="1" applyAlignment="1">
      <alignment horizontal="center" vertical="center"/>
      <protection/>
    </xf>
    <xf numFmtId="0" fontId="19" fillId="0" borderId="43" xfId="62" applyFont="1" applyBorder="1" applyAlignment="1">
      <alignment vertical="center" wrapText="1"/>
      <protection/>
    </xf>
    <xf numFmtId="188" fontId="29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3" fontId="29" fillId="0" borderId="45" xfId="67" applyNumberFormat="1" applyFont="1" applyFill="1" applyBorder="1" applyAlignment="1">
      <alignment horizontal="center" vertical="center" wrapText="1"/>
      <protection/>
    </xf>
    <xf numFmtId="3" fontId="29" fillId="0" borderId="45" xfId="67" applyNumberFormat="1" applyFont="1" applyFill="1" applyBorder="1" applyAlignment="1">
      <alignment horizontal="center" vertical="center"/>
      <protection/>
    </xf>
    <xf numFmtId="188" fontId="29" fillId="0" borderId="46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3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88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3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88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45" xfId="48" applyNumberFormat="1" applyFont="1" applyBorder="1" applyAlignment="1">
      <alignment horizontal="center" vertical="center" wrapText="1"/>
      <protection/>
    </xf>
    <xf numFmtId="3" fontId="44" fillId="4" borderId="47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3" xfId="67" applyFont="1" applyFill="1" applyBorder="1" applyAlignment="1">
      <alignment horizontal="left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88" fontId="29" fillId="0" borderId="46" xfId="67" applyNumberFormat="1" applyFont="1" applyFill="1" applyBorder="1" applyAlignment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88" fontId="3" fillId="0" borderId="17" xfId="61" applyNumberFormat="1" applyFont="1" applyFill="1" applyBorder="1" applyAlignment="1" applyProtection="1">
      <alignment horizontal="center" vertical="center"/>
      <protection locked="0"/>
    </xf>
    <xf numFmtId="189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54" applyNumberFormat="1" applyFont="1" applyFill="1" applyBorder="1" applyAlignment="1">
      <alignment horizontal="center" vertical="center"/>
      <protection/>
    </xf>
    <xf numFmtId="1" fontId="7" fillId="19" borderId="0" xfId="61" applyNumberFormat="1" applyFont="1" applyFill="1" applyBorder="1" applyProtection="1">
      <alignment/>
      <protection locked="0"/>
    </xf>
    <xf numFmtId="0" fontId="4" fillId="0" borderId="22" xfId="57" applyFont="1" applyFill="1" applyBorder="1" applyAlignment="1">
      <alignment horizontal="left" vertical="center" wrapText="1"/>
      <protection/>
    </xf>
    <xf numFmtId="188" fontId="21" fillId="0" borderId="23" xfId="57" applyNumberFormat="1" applyFont="1" applyFill="1" applyBorder="1" applyAlignment="1">
      <alignment horizontal="center" vertical="center"/>
      <protection/>
    </xf>
    <xf numFmtId="188" fontId="21" fillId="0" borderId="29" xfId="57" applyNumberFormat="1" applyFont="1" applyFill="1" applyBorder="1" applyAlignment="1">
      <alignment horizontal="center" vertical="center"/>
      <protection/>
    </xf>
    <xf numFmtId="188" fontId="21" fillId="0" borderId="37" xfId="57" applyNumberFormat="1" applyFont="1" applyFill="1" applyBorder="1" applyAlignment="1">
      <alignment horizontal="center" vertical="center"/>
      <protection/>
    </xf>
    <xf numFmtId="1" fontId="12" fillId="0" borderId="17" xfId="61" applyNumberFormat="1" applyFont="1" applyFill="1" applyBorder="1" applyAlignment="1" applyProtection="1">
      <alignment horizontal="left" vertical="center" wrapText="1"/>
      <protection locked="0"/>
    </xf>
    <xf numFmtId="3" fontId="46" fillId="0" borderId="17" xfId="61" applyNumberFormat="1" applyFont="1" applyFill="1" applyBorder="1" applyAlignment="1" applyProtection="1">
      <alignment horizontal="center" vertical="center"/>
      <protection locked="0"/>
    </xf>
    <xf numFmtId="188" fontId="46" fillId="0" borderId="17" xfId="61" applyNumberFormat="1" applyFont="1" applyFill="1" applyBorder="1" applyAlignment="1" applyProtection="1">
      <alignment horizontal="center" vertical="center"/>
      <protection locked="0"/>
    </xf>
    <xf numFmtId="3" fontId="47" fillId="0" borderId="49" xfId="61" applyNumberFormat="1" applyFont="1" applyFill="1" applyBorder="1" applyAlignment="1" applyProtection="1">
      <alignment horizontal="center" vertical="center"/>
      <protection locked="0"/>
    </xf>
    <xf numFmtId="188" fontId="46" fillId="0" borderId="49" xfId="61" applyNumberFormat="1" applyFont="1" applyFill="1" applyBorder="1" applyAlignment="1" applyProtection="1">
      <alignment horizontal="center" vertical="center"/>
      <protection locked="0"/>
    </xf>
    <xf numFmtId="3" fontId="46" fillId="0" borderId="49" xfId="61" applyNumberFormat="1" applyFont="1" applyFill="1" applyBorder="1" applyAlignment="1" applyProtection="1">
      <alignment horizontal="center" vertical="center"/>
      <protection locked="0"/>
    </xf>
    <xf numFmtId="3" fontId="47" fillId="0" borderId="0" xfId="61" applyNumberFormat="1" applyFont="1" applyFill="1" applyBorder="1" applyAlignment="1" applyProtection="1">
      <alignment horizontal="center" vertical="center"/>
      <protection locked="0"/>
    </xf>
    <xf numFmtId="188" fontId="46" fillId="0" borderId="0" xfId="61" applyNumberFormat="1" applyFont="1" applyFill="1" applyBorder="1" applyAlignment="1" applyProtection="1">
      <alignment horizontal="center" vertical="center"/>
      <protection locked="0"/>
    </xf>
    <xf numFmtId="3" fontId="46" fillId="0" borderId="0" xfId="61" applyNumberFormat="1" applyFont="1" applyFill="1" applyBorder="1" applyAlignment="1" applyProtection="1">
      <alignment horizontal="center" vertical="center"/>
      <protection locked="0"/>
    </xf>
    <xf numFmtId="3" fontId="46" fillId="0" borderId="13" xfId="61" applyNumberFormat="1" applyFont="1" applyFill="1" applyBorder="1" applyAlignment="1" applyProtection="1">
      <alignment horizontal="center" vertical="center"/>
      <protection locked="0"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3" fontId="42" fillId="0" borderId="19" xfId="59" applyNumberFormat="1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vertical="center" wrapText="1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19" xfId="60" applyFont="1" applyBorder="1" applyAlignment="1">
      <alignment vertical="center" wrapText="1"/>
      <protection/>
    </xf>
    <xf numFmtId="0" fontId="4" fillId="0" borderId="17" xfId="60" applyFont="1" applyFill="1" applyBorder="1" applyAlignment="1">
      <alignment vertical="center" wrapText="1"/>
      <protection/>
    </xf>
    <xf numFmtId="0" fontId="4" fillId="0" borderId="19" xfId="60" applyFont="1" applyFill="1" applyBorder="1" applyAlignment="1">
      <alignment vertical="center" wrapText="1"/>
      <protection/>
    </xf>
    <xf numFmtId="0" fontId="4" fillId="0" borderId="32" xfId="60" applyFont="1" applyBorder="1" applyAlignment="1">
      <alignment vertical="center" wrapText="1"/>
      <protection/>
    </xf>
    <xf numFmtId="0" fontId="4" fillId="4" borderId="19" xfId="60" applyFont="1" applyFill="1" applyBorder="1" applyAlignment="1">
      <alignment vertical="center" wrapText="1"/>
      <protection/>
    </xf>
    <xf numFmtId="0" fontId="4" fillId="0" borderId="17" xfId="59" applyFont="1" applyFill="1" applyBorder="1" applyAlignment="1">
      <alignment vertical="center" wrapText="1"/>
      <protection/>
    </xf>
    <xf numFmtId="0" fontId="65" fillId="0" borderId="17" xfId="49" applyFont="1" applyFill="1" applyBorder="1" applyAlignment="1">
      <alignment vertical="center" wrapText="1"/>
      <protection/>
    </xf>
    <xf numFmtId="1" fontId="13" fillId="4" borderId="50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" fillId="4" borderId="17" xfId="61" applyNumberFormat="1" applyFont="1" applyFill="1" applyBorder="1" applyAlignment="1" applyProtection="1">
      <alignment horizontal="center"/>
      <protection/>
    </xf>
    <xf numFmtId="3" fontId="3" fillId="4" borderId="17" xfId="61" applyNumberFormat="1" applyFont="1" applyFill="1" applyBorder="1" applyAlignment="1" applyProtection="1">
      <alignment horizontal="center" vertical="center"/>
      <protection locked="0"/>
    </xf>
    <xf numFmtId="188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11" fillId="4" borderId="17" xfId="61" applyNumberFormat="1" applyFont="1" applyFill="1" applyBorder="1" applyAlignment="1" applyProtection="1">
      <alignment horizontal="center" vertical="center"/>
      <protection locked="0"/>
    </xf>
    <xf numFmtId="189" fontId="3" fillId="4" borderId="17" xfId="61" applyNumberFormat="1" applyFont="1" applyFill="1" applyBorder="1" applyAlignment="1" applyProtection="1">
      <alignment horizontal="center" vertical="center"/>
      <protection locked="0"/>
    </xf>
    <xf numFmtId="1" fontId="11" fillId="4" borderId="17" xfId="61" applyNumberFormat="1" applyFont="1" applyFill="1" applyBorder="1" applyAlignment="1" applyProtection="1">
      <alignment horizontal="center" vertical="center"/>
      <protection locked="0"/>
    </xf>
    <xf numFmtId="1" fontId="3" fillId="4" borderId="17" xfId="61" applyNumberFormat="1" applyFont="1" applyFill="1" applyBorder="1" applyAlignment="1" applyProtection="1">
      <alignment horizontal="center" vertical="center"/>
      <protection locked="0"/>
    </xf>
    <xf numFmtId="3" fontId="3" fillId="4" borderId="17" xfId="60" applyNumberFormat="1" applyFont="1" applyFill="1" applyBorder="1" applyAlignment="1">
      <alignment horizontal="center" vertical="center" wrapText="1"/>
      <protection/>
    </xf>
    <xf numFmtId="3" fontId="3" fillId="4" borderId="19" xfId="60" applyNumberFormat="1" applyFont="1" applyFill="1" applyBorder="1" applyAlignment="1">
      <alignment horizontal="center" vertical="center" wrapText="1"/>
      <protection/>
    </xf>
    <xf numFmtId="188" fontId="8" fillId="4" borderId="19" xfId="59" applyNumberFormat="1" applyFont="1" applyFill="1" applyBorder="1" applyAlignment="1">
      <alignment horizontal="center" vertical="center" wrapText="1"/>
      <protection/>
    </xf>
    <xf numFmtId="3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189" fontId="3" fillId="4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3" fillId="4" borderId="17" xfId="61" applyNumberFormat="1" applyFont="1" applyFill="1" applyBorder="1" applyAlignment="1" applyProtection="1">
      <alignment horizontal="center" vertical="center" wrapText="1"/>
      <protection/>
    </xf>
    <xf numFmtId="3" fontId="11" fillId="4" borderId="17" xfId="63" applyNumberFormat="1" applyFont="1" applyFill="1" applyBorder="1" applyAlignment="1">
      <alignment horizontal="center" vertical="center" wrapText="1"/>
      <protection/>
    </xf>
    <xf numFmtId="3" fontId="3" fillId="4" borderId="19" xfId="59" applyNumberFormat="1" applyFont="1" applyFill="1" applyBorder="1" applyAlignment="1">
      <alignment horizontal="center" vertical="center" wrapText="1"/>
      <protection/>
    </xf>
    <xf numFmtId="3" fontId="3" fillId="4" borderId="17" xfId="59" applyNumberFormat="1" applyFont="1" applyFill="1" applyBorder="1" applyAlignment="1">
      <alignment horizontal="center" vertical="center" wrapText="1"/>
      <protection/>
    </xf>
    <xf numFmtId="188" fontId="4" fillId="0" borderId="17" xfId="58" applyNumberFormat="1" applyFont="1" applyFill="1" applyBorder="1" applyAlignment="1">
      <alignment horizontal="center" vertical="center" wrapText="1"/>
      <protection/>
    </xf>
    <xf numFmtId="0" fontId="39" fillId="0" borderId="19" xfId="60" applyFont="1" applyFill="1" applyBorder="1" applyAlignment="1">
      <alignment vertical="center" wrapText="1"/>
      <protection/>
    </xf>
    <xf numFmtId="0" fontId="66" fillId="0" borderId="16" xfId="60" applyFont="1" applyBorder="1" applyAlignment="1">
      <alignment horizontal="left" vertical="center" wrapText="1"/>
      <protection/>
    </xf>
    <xf numFmtId="0" fontId="67" fillId="0" borderId="40" xfId="60" applyFont="1" applyBorder="1" applyAlignment="1">
      <alignment horizontal="left" vertical="center" wrapText="1" indent="1"/>
      <protection/>
    </xf>
    <xf numFmtId="0" fontId="66" fillId="0" borderId="32" xfId="60" applyFont="1" applyBorder="1" applyAlignment="1">
      <alignment vertical="center" wrapText="1"/>
      <protection/>
    </xf>
    <xf numFmtId="0" fontId="66" fillId="0" borderId="19" xfId="60" applyFont="1" applyBorder="1" applyAlignment="1">
      <alignment vertical="center" wrapText="1"/>
      <protection/>
    </xf>
    <xf numFmtId="0" fontId="68" fillId="0" borderId="17" xfId="60" applyFont="1" applyFill="1" applyBorder="1" applyAlignment="1">
      <alignment horizontal="left" vertical="center" wrapText="1"/>
      <protection/>
    </xf>
    <xf numFmtId="0" fontId="66" fillId="0" borderId="17" xfId="60" applyFont="1" applyBorder="1" applyAlignment="1">
      <alignment vertical="center" wrapText="1"/>
      <protection/>
    </xf>
    <xf numFmtId="0" fontId="66" fillId="0" borderId="17" xfId="60" applyFont="1" applyFill="1" applyBorder="1" applyAlignment="1">
      <alignment vertical="center" wrapText="1"/>
      <protection/>
    </xf>
    <xf numFmtId="3" fontId="3" fillId="0" borderId="51" xfId="60" applyNumberFormat="1" applyFont="1" applyFill="1" applyBorder="1" applyAlignment="1">
      <alignment horizontal="center" vertical="center" wrapText="1"/>
      <protection/>
    </xf>
    <xf numFmtId="3" fontId="42" fillId="0" borderId="51" xfId="59" applyNumberFormat="1" applyFont="1" applyFill="1" applyBorder="1" applyAlignment="1">
      <alignment horizontal="center" vertical="center" wrapText="1"/>
      <protection/>
    </xf>
    <xf numFmtId="0" fontId="4" fillId="0" borderId="36" xfId="60" applyFont="1" applyBorder="1" applyAlignment="1">
      <alignment vertical="center" wrapText="1"/>
      <protection/>
    </xf>
    <xf numFmtId="0" fontId="39" fillId="0" borderId="52" xfId="60" applyFont="1" applyFill="1" applyBorder="1" applyAlignment="1">
      <alignment vertical="center" wrapText="1"/>
      <protection/>
    </xf>
    <xf numFmtId="3" fontId="3" fillId="0" borderId="53" xfId="60" applyNumberFormat="1" applyFont="1" applyFill="1" applyBorder="1" applyAlignment="1">
      <alignment horizontal="center" vertical="center" wrapText="1"/>
      <protection/>
    </xf>
    <xf numFmtId="3" fontId="3" fillId="4" borderId="53" xfId="60" applyNumberFormat="1" applyFont="1" applyFill="1" applyBorder="1" applyAlignment="1">
      <alignment horizontal="center" vertical="center" wrapText="1"/>
      <protection/>
    </xf>
    <xf numFmtId="0" fontId="39" fillId="0" borderId="17" xfId="60" applyFont="1" applyFill="1" applyBorder="1" applyAlignment="1">
      <alignment vertical="center" wrapText="1"/>
      <protection/>
    </xf>
    <xf numFmtId="188" fontId="3" fillId="0" borderId="19" xfId="60" applyNumberFormat="1" applyFont="1" applyFill="1" applyBorder="1" applyAlignment="1">
      <alignment horizontal="center" vertical="center" wrapText="1"/>
      <protection/>
    </xf>
    <xf numFmtId="188" fontId="8" fillId="0" borderId="19" xfId="60" applyNumberFormat="1" applyFont="1" applyFill="1" applyBorder="1" applyAlignment="1">
      <alignment horizontal="center" vertical="center" wrapText="1"/>
      <protection/>
    </xf>
    <xf numFmtId="188" fontId="42" fillId="0" borderId="19" xfId="59" applyNumberFormat="1" applyFont="1" applyFill="1" applyBorder="1" applyAlignment="1">
      <alignment horizontal="center" vertical="center" wrapText="1"/>
      <protection/>
    </xf>
    <xf numFmtId="188" fontId="3" fillId="0" borderId="17" xfId="60" applyNumberFormat="1" applyFont="1" applyFill="1" applyBorder="1" applyAlignment="1">
      <alignment horizontal="center" vertical="center" wrapText="1"/>
      <protection/>
    </xf>
    <xf numFmtId="188" fontId="3" fillId="4" borderId="17" xfId="60" applyNumberFormat="1" applyFont="1" applyFill="1" applyBorder="1" applyAlignment="1">
      <alignment horizontal="center" vertical="center" wrapText="1"/>
      <protection/>
    </xf>
    <xf numFmtId="188" fontId="21" fillId="0" borderId="22" xfId="57" applyNumberFormat="1" applyFont="1" applyFill="1" applyBorder="1" applyAlignment="1">
      <alignment horizontal="center" vertical="center"/>
      <protection/>
    </xf>
    <xf numFmtId="188" fontId="21" fillId="0" borderId="30" xfId="57" applyNumberFormat="1" applyFont="1" applyFill="1" applyBorder="1" applyAlignment="1">
      <alignment horizontal="center" vertical="center"/>
      <protection/>
    </xf>
    <xf numFmtId="188" fontId="21" fillId="0" borderId="38" xfId="57" applyNumberFormat="1" applyFont="1" applyFill="1" applyBorder="1" applyAlignment="1">
      <alignment horizontal="center" vertical="center"/>
      <protection/>
    </xf>
    <xf numFmtId="3" fontId="46" fillId="0" borderId="17" xfId="61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8" fillId="0" borderId="0" xfId="65" applyFont="1" applyFill="1" applyBorder="1" applyAlignment="1">
      <alignment vertical="top" wrapText="1"/>
      <protection/>
    </xf>
    <xf numFmtId="0" fontId="41" fillId="0" borderId="40" xfId="0" applyFont="1" applyBorder="1" applyAlignment="1">
      <alignment horizontal="left" vertical="center" indent="1"/>
    </xf>
    <xf numFmtId="0" fontId="41" fillId="0" borderId="54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0" fontId="41" fillId="0" borderId="55" xfId="0" applyFont="1" applyBorder="1" applyAlignment="1">
      <alignment horizontal="left" vertical="center" indent="1"/>
    </xf>
    <xf numFmtId="0" fontId="41" fillId="0" borderId="25" xfId="0" applyFont="1" applyBorder="1" applyAlignment="1">
      <alignment horizontal="left" vertical="center" indent="1"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2" fillId="0" borderId="17" xfId="61" applyNumberFormat="1" applyFont="1" applyFill="1" applyBorder="1" applyAlignment="1" applyProtection="1">
      <alignment horizontal="center" vertical="center"/>
      <protection locked="0"/>
    </xf>
    <xf numFmtId="0" fontId="23" fillId="0" borderId="56" xfId="67" applyFont="1" applyFill="1" applyBorder="1" applyAlignment="1">
      <alignment horizontal="center"/>
      <protection/>
    </xf>
    <xf numFmtId="2" fontId="24" fillId="0" borderId="57" xfId="67" applyNumberFormat="1" applyFont="1" applyFill="1" applyBorder="1" applyAlignment="1">
      <alignment horizontal="center" vertical="center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58" xfId="67" applyFont="1" applyFill="1" applyBorder="1" applyAlignment="1">
      <alignment horizontal="center"/>
      <protection/>
    </xf>
    <xf numFmtId="0" fontId="21" fillId="0" borderId="59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50" xfId="64" applyFont="1" applyBorder="1" applyAlignment="1">
      <alignment horizontal="center" vertical="center" wrapText="1"/>
      <protection/>
    </xf>
    <xf numFmtId="0" fontId="33" fillId="0" borderId="19" xfId="64" applyFont="1" applyBorder="1" applyAlignment="1">
      <alignment horizontal="center" vertical="center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75" fillId="0" borderId="50" xfId="57" applyFont="1" applyFill="1" applyBorder="1" applyAlignment="1">
      <alignment horizontal="left" vertical="center" wrapText="1" indent="1"/>
      <protection/>
    </xf>
    <xf numFmtId="0" fontId="75" fillId="0" borderId="60" xfId="57" applyFont="1" applyFill="1" applyBorder="1" applyAlignment="1">
      <alignment horizontal="left" vertical="center" wrapText="1" indent="1"/>
      <protection/>
    </xf>
    <xf numFmtId="0" fontId="75" fillId="0" borderId="19" xfId="57" applyFont="1" applyFill="1" applyBorder="1" applyAlignment="1">
      <alignment horizontal="left" vertical="center" wrapText="1" indent="1"/>
      <protection/>
    </xf>
    <xf numFmtId="0" fontId="70" fillId="0" borderId="0" xfId="0" applyFont="1" applyAlignment="1">
      <alignment horizontal="center" vertical="center" wrapText="1"/>
    </xf>
    <xf numFmtId="0" fontId="72" fillId="0" borderId="0" xfId="65" applyFont="1" applyFill="1" applyBorder="1" applyAlignment="1">
      <alignment horizontal="center" vertical="top" wrapText="1"/>
      <protection/>
    </xf>
    <xf numFmtId="0" fontId="74" fillId="0" borderId="50" xfId="57" applyFont="1" applyFill="1" applyBorder="1" applyAlignment="1">
      <alignment horizontal="left" vertical="center" wrapText="1" indent="1"/>
      <protection/>
    </xf>
    <xf numFmtId="0" fontId="74" fillId="0" borderId="60" xfId="57" applyFont="1" applyFill="1" applyBorder="1" applyAlignment="1">
      <alignment horizontal="left" vertical="center" wrapText="1" indent="1"/>
      <protection/>
    </xf>
    <xf numFmtId="0" fontId="74" fillId="0" borderId="19" xfId="57" applyFont="1" applyFill="1" applyBorder="1" applyAlignment="1">
      <alignment horizontal="left" vertical="center" wrapText="1" indent="1"/>
      <protection/>
    </xf>
    <xf numFmtId="0" fontId="75" fillId="0" borderId="55" xfId="57" applyFont="1" applyFill="1" applyBorder="1" applyAlignment="1">
      <alignment horizontal="left" vertical="center" wrapText="1" inden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61" xfId="65" applyFont="1" applyFill="1" applyBorder="1" applyAlignment="1">
      <alignment horizontal="left" wrapText="1"/>
      <protection/>
    </xf>
    <xf numFmtId="0" fontId="21" fillId="0" borderId="62" xfId="57" applyFont="1" applyFill="1" applyBorder="1" applyAlignment="1">
      <alignment horizontal="center" vertical="center" wrapText="1"/>
      <protection/>
    </xf>
    <xf numFmtId="0" fontId="21" fillId="0" borderId="63" xfId="57" applyFont="1" applyFill="1" applyBorder="1" applyAlignment="1">
      <alignment horizontal="center" vertical="center" wrapText="1"/>
      <protection/>
    </xf>
    <xf numFmtId="0" fontId="21" fillId="0" borderId="64" xfId="57" applyFont="1" applyBorder="1" applyAlignment="1">
      <alignment horizontal="center" vertical="center"/>
      <protection/>
    </xf>
    <xf numFmtId="0" fontId="21" fillId="0" borderId="65" xfId="57" applyFont="1" applyBorder="1" applyAlignment="1">
      <alignment horizontal="center" vertical="center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7" xfId="67" applyFont="1" applyFill="1" applyBorder="1" applyAlignment="1">
      <alignment horizontal="center" vertical="center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7" xfId="48" applyNumberFormat="1" applyFont="1" applyBorder="1" applyAlignment="1">
      <alignment horizontal="center" vertical="center" wrapText="1"/>
      <protection/>
    </xf>
    <xf numFmtId="14" fontId="24" fillId="0" borderId="66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67" xfId="67" applyFont="1" applyFill="1" applyBorder="1" applyAlignment="1">
      <alignment horizontal="center"/>
      <protection/>
    </xf>
    <xf numFmtId="0" fontId="23" fillId="0" borderId="43" xfId="67" applyFont="1" applyFill="1" applyBorder="1" applyAlignment="1">
      <alignment horizontal="center"/>
      <protection/>
    </xf>
    <xf numFmtId="0" fontId="20" fillId="0" borderId="57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66" xfId="67" applyFont="1" applyFill="1" applyBorder="1" applyAlignment="1">
      <alignment horizontal="center" vertical="center" wrapText="1"/>
      <protection/>
    </xf>
    <xf numFmtId="189" fontId="5" fillId="0" borderId="68" xfId="59" applyNumberFormat="1" applyFont="1" applyFill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70" xfId="59" applyFont="1" applyFill="1" applyBorder="1" applyAlignment="1">
      <alignment horizontal="center" vertical="center"/>
      <protection/>
    </xf>
    <xf numFmtId="0" fontId="8" fillId="0" borderId="49" xfId="58" applyFont="1" applyFill="1" applyBorder="1" applyAlignment="1">
      <alignment horizontal="left" vertical="center" wrapText="1"/>
      <protection/>
    </xf>
    <xf numFmtId="189" fontId="5" fillId="0" borderId="16" xfId="59" applyNumberFormat="1" applyFont="1" applyFill="1" applyBorder="1" applyAlignment="1">
      <alignment horizontal="center" vertical="center"/>
      <protection/>
    </xf>
    <xf numFmtId="189" fontId="5" fillId="0" borderId="48" xfId="59" applyNumberFormat="1" applyFont="1" applyFill="1" applyBorder="1" applyAlignment="1">
      <alignment horizontal="center" vertical="center"/>
      <protection/>
    </xf>
    <xf numFmtId="0" fontId="34" fillId="0" borderId="49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181" fontId="3" fillId="0" borderId="17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69" fillId="0" borderId="69" xfId="0" applyFont="1" applyBorder="1" applyAlignment="1">
      <alignment horizontal="center" vertical="center"/>
    </xf>
    <xf numFmtId="3" fontId="5" fillId="0" borderId="68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71" xfId="61" applyNumberFormat="1" applyFont="1" applyFill="1" applyBorder="1" applyAlignment="1" applyProtection="1">
      <alignment horizontal="center" vertical="center" wrapText="1"/>
      <protection/>
    </xf>
    <xf numFmtId="1" fontId="14" fillId="0" borderId="72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/>
      <protection/>
    </xf>
    <xf numFmtId="1" fontId="1" fillId="0" borderId="60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1" fillId="0" borderId="50" xfId="61" applyNumberFormat="1" applyFont="1" applyFill="1" applyBorder="1" applyAlignment="1" applyProtection="1">
      <alignment horizontal="center" vertical="center" wrapText="1"/>
      <protection/>
    </xf>
    <xf numFmtId="1" fontId="11" fillId="4" borderId="71" xfId="61" applyNumberFormat="1" applyFont="1" applyFill="1" applyBorder="1" applyAlignment="1" applyProtection="1">
      <alignment horizontal="center" vertical="center" wrapText="1"/>
      <protection/>
    </xf>
    <xf numFmtId="1" fontId="11" fillId="4" borderId="49" xfId="61" applyNumberFormat="1" applyFont="1" applyFill="1" applyBorder="1" applyAlignment="1" applyProtection="1">
      <alignment horizontal="center" vertical="center" wrapText="1"/>
      <protection/>
    </xf>
    <xf numFmtId="1" fontId="11" fillId="4" borderId="72" xfId="61" applyNumberFormat="1" applyFont="1" applyFill="1" applyBorder="1" applyAlignment="1" applyProtection="1">
      <alignment horizontal="center" vertical="center" wrapText="1"/>
      <protection/>
    </xf>
    <xf numFmtId="1" fontId="11" fillId="4" borderId="13" xfId="61" applyNumberFormat="1" applyFont="1" applyFill="1" applyBorder="1" applyAlignment="1" applyProtection="1">
      <alignment horizontal="center" vertical="center" wrapText="1"/>
      <protection/>
    </xf>
    <xf numFmtId="1" fontId="11" fillId="4" borderId="0" xfId="61" applyNumberFormat="1" applyFont="1" applyFill="1" applyBorder="1" applyAlignment="1" applyProtection="1">
      <alignment horizontal="center" vertical="center" wrapText="1"/>
      <protection/>
    </xf>
    <xf numFmtId="1" fontId="11" fillId="4" borderId="73" xfId="61" applyNumberFormat="1" applyFont="1" applyFill="1" applyBorder="1" applyAlignment="1" applyProtection="1">
      <alignment horizontal="center" vertical="center" wrapText="1"/>
      <protection/>
    </xf>
    <xf numFmtId="1" fontId="11" fillId="4" borderId="14" xfId="61" applyNumberFormat="1" applyFont="1" applyFill="1" applyBorder="1" applyAlignment="1" applyProtection="1">
      <alignment horizontal="center" vertical="center" wrapText="1"/>
      <protection/>
    </xf>
    <xf numFmtId="1" fontId="11" fillId="4" borderId="10" xfId="61" applyNumberFormat="1" applyFont="1" applyFill="1" applyBorder="1" applyAlignment="1" applyProtection="1">
      <alignment horizontal="center" vertical="center" wrapText="1"/>
      <protection/>
    </xf>
    <xf numFmtId="1" fontId="11" fillId="4" borderId="70" xfId="61" applyNumberFormat="1" applyFont="1" applyFill="1" applyBorder="1" applyAlignment="1" applyProtection="1">
      <alignment horizontal="center" vertical="center" wrapText="1"/>
      <protection/>
    </xf>
    <xf numFmtId="1" fontId="13" fillId="4" borderId="50" xfId="61" applyNumberFormat="1" applyFont="1" applyFill="1" applyBorder="1" applyAlignment="1" applyProtection="1">
      <alignment horizontal="center" vertical="center" wrapText="1"/>
      <protection/>
    </xf>
    <xf numFmtId="1" fontId="13" fillId="4" borderId="19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10" xfId="61" applyNumberFormat="1" applyFont="1" applyFill="1" applyBorder="1" applyAlignment="1" applyProtection="1">
      <alignment horizontal="center" vertical="center"/>
      <protection locked="0"/>
    </xf>
    <xf numFmtId="1" fontId="11" fillId="0" borderId="71" xfId="61" applyNumberFormat="1" applyFont="1" applyFill="1" applyBorder="1" applyAlignment="1" applyProtection="1">
      <alignment horizontal="center" vertical="center" wrapText="1"/>
      <protection/>
    </xf>
    <xf numFmtId="1" fontId="11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72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73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70" xfId="61" applyNumberFormat="1" applyFont="1" applyFill="1" applyBorder="1" applyAlignment="1" applyProtection="1">
      <alignment horizontal="center" vertical="center" wrapText="1"/>
      <protection/>
    </xf>
    <xf numFmtId="1" fontId="14" fillId="4" borderId="16" xfId="61" applyNumberFormat="1" applyFont="1" applyFill="1" applyBorder="1" applyAlignment="1" applyProtection="1">
      <alignment horizontal="center" vertical="center" wrapText="1"/>
      <protection/>
    </xf>
    <xf numFmtId="1" fontId="14" fillId="4" borderId="48" xfId="61" applyNumberFormat="1" applyFont="1" applyFill="1" applyBorder="1" applyAlignment="1" applyProtection="1">
      <alignment horizontal="center" vertical="center" wrapText="1"/>
      <protection/>
    </xf>
    <xf numFmtId="1" fontId="14" fillId="4" borderId="17" xfId="61" applyNumberFormat="1" applyFont="1" applyFill="1" applyBorder="1" applyAlignment="1" applyProtection="1">
      <alignment horizontal="center" vertical="center" wrapText="1"/>
      <protection/>
    </xf>
    <xf numFmtId="1" fontId="11" fillId="4" borderId="17" xfId="61" applyNumberFormat="1" applyFont="1" applyFill="1" applyBorder="1" applyAlignment="1" applyProtection="1">
      <alignment horizontal="center" vertical="center" wrapText="1"/>
      <protection locked="0"/>
    </xf>
    <xf numFmtId="1" fontId="11" fillId="4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48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7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7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5" xfId="61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48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50" xfId="61" applyNumberFormat="1" applyFont="1" applyFill="1" applyBorder="1" applyAlignment="1" applyProtection="1">
      <alignment horizontal="center" vertical="center" wrapText="1"/>
      <protection/>
    </xf>
    <xf numFmtId="1" fontId="1" fillId="0" borderId="19" xfId="61" applyNumberFormat="1" applyFont="1" applyFill="1" applyBorder="1" applyAlignment="1" applyProtection="1">
      <alignment horizontal="center" vertical="center" wrapText="1"/>
      <protection/>
    </xf>
    <xf numFmtId="1" fontId="5" fillId="0" borderId="16" xfId="61" applyNumberFormat="1" applyFont="1" applyFill="1" applyBorder="1" applyAlignment="1" applyProtection="1">
      <alignment horizontal="center" vertical="center"/>
      <protection locked="0"/>
    </xf>
    <xf numFmtId="1" fontId="5" fillId="0" borderId="15" xfId="61" applyNumberFormat="1" applyFont="1" applyFill="1" applyBorder="1" applyAlignment="1" applyProtection="1">
      <alignment horizontal="center" vertical="center"/>
      <protection locked="0"/>
    </xf>
    <xf numFmtId="1" fontId="5" fillId="0" borderId="48" xfId="61" applyNumberFormat="1" applyFont="1" applyFill="1" applyBorder="1" applyAlignment="1" applyProtection="1">
      <alignment horizontal="center" vertical="center"/>
      <protection locked="0"/>
    </xf>
    <xf numFmtId="188" fontId="3" fillId="0" borderId="19" xfId="59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workbookViewId="0" topLeftCell="A1">
      <selection activeCell="E10" sqref="E10"/>
    </sheetView>
  </sheetViews>
  <sheetFormatPr defaultColWidth="9.140625" defaultRowHeight="15"/>
  <cols>
    <col min="1" max="1" width="51.8515625" style="260" customWidth="1"/>
    <col min="2" max="2" width="52.8515625" style="260" customWidth="1"/>
    <col min="3" max="16384" width="9.140625" style="260" customWidth="1"/>
  </cols>
  <sheetData>
    <row r="2" spans="1:2" ht="48" customHeight="1">
      <c r="A2" s="285" t="s">
        <v>144</v>
      </c>
      <c r="B2" s="285"/>
    </row>
    <row r="3" spans="1:11" ht="20.25">
      <c r="A3" s="286" t="s">
        <v>140</v>
      </c>
      <c r="B3" s="286"/>
      <c r="C3" s="261"/>
      <c r="D3" s="261"/>
      <c r="E3" s="261"/>
      <c r="F3" s="261"/>
      <c r="G3" s="261"/>
      <c r="H3" s="261"/>
      <c r="I3" s="261"/>
      <c r="J3" s="261"/>
      <c r="K3" s="261"/>
    </row>
    <row r="4" ht="24" customHeight="1"/>
    <row r="5" spans="1:2" ht="30.75" customHeight="1">
      <c r="A5" s="287" t="s">
        <v>142</v>
      </c>
      <c r="B5" s="262" t="s">
        <v>145</v>
      </c>
    </row>
    <row r="6" spans="1:2" ht="30.75" customHeight="1">
      <c r="A6" s="288"/>
      <c r="B6" s="263" t="s">
        <v>146</v>
      </c>
    </row>
    <row r="7" spans="1:2" ht="30.75" customHeight="1">
      <c r="A7" s="289"/>
      <c r="B7" s="264" t="s">
        <v>147</v>
      </c>
    </row>
    <row r="8" spans="1:2" ht="30.75" customHeight="1">
      <c r="A8" s="282" t="s">
        <v>48</v>
      </c>
      <c r="B8" s="262" t="s">
        <v>148</v>
      </c>
    </row>
    <row r="9" spans="1:2" ht="30.75" customHeight="1">
      <c r="A9" s="283"/>
      <c r="B9" s="263" t="s">
        <v>149</v>
      </c>
    </row>
    <row r="10" spans="1:2" ht="30.75" customHeight="1" thickBot="1">
      <c r="A10" s="290"/>
      <c r="B10" s="265" t="s">
        <v>150</v>
      </c>
    </row>
    <row r="11" spans="1:2" ht="30.75" customHeight="1" thickTop="1">
      <c r="A11" s="288" t="s">
        <v>143</v>
      </c>
      <c r="B11" s="266" t="s">
        <v>151</v>
      </c>
    </row>
    <row r="12" spans="1:2" ht="30.75" customHeight="1">
      <c r="A12" s="288"/>
      <c r="B12" s="263" t="s">
        <v>152</v>
      </c>
    </row>
    <row r="13" spans="1:2" ht="30.75" customHeight="1">
      <c r="A13" s="289"/>
      <c r="B13" s="264" t="s">
        <v>153</v>
      </c>
    </row>
    <row r="14" spans="1:2" ht="30.75" customHeight="1">
      <c r="A14" s="282" t="s">
        <v>141</v>
      </c>
      <c r="B14" s="262" t="s">
        <v>154</v>
      </c>
    </row>
    <row r="15" spans="1:2" ht="30.75" customHeight="1">
      <c r="A15" s="283"/>
      <c r="B15" s="263" t="s">
        <v>155</v>
      </c>
    </row>
    <row r="16" spans="1:2" ht="30.75" customHeight="1">
      <c r="A16" s="284"/>
      <c r="B16" s="264" t="s">
        <v>156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17" sqref="B17"/>
    </sheetView>
  </sheetViews>
  <sheetFormatPr defaultColWidth="10.28125" defaultRowHeight="15"/>
  <cols>
    <col min="1" max="1" width="33.421875" style="66" customWidth="1"/>
    <col min="2" max="2" width="10.7109375" style="71" customWidth="1"/>
    <col min="3" max="3" width="11.421875" style="71" customWidth="1"/>
    <col min="4" max="4" width="10.421875" style="66" customWidth="1"/>
    <col min="5" max="5" width="11.28125" style="66" customWidth="1"/>
    <col min="6" max="6" width="12.7109375" style="66" customWidth="1"/>
    <col min="7" max="7" width="12.00390625" style="66" customWidth="1"/>
    <col min="8" max="8" width="10.00390625" style="66" customWidth="1"/>
    <col min="9" max="9" width="11.140625" style="66" customWidth="1"/>
    <col min="10" max="10" width="10.8515625" style="66" customWidth="1"/>
    <col min="11" max="11" width="10.57421875" style="66" customWidth="1"/>
    <col min="12" max="245" width="7.8515625" style="66" customWidth="1"/>
    <col min="246" max="246" width="39.28125" style="66" customWidth="1"/>
    <col min="247" max="16384" width="10.28125" style="66" customWidth="1"/>
  </cols>
  <sheetData>
    <row r="1" spans="1:11" ht="74.25" customHeight="1">
      <c r="A1" s="291" t="s">
        <v>157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6.5" customHeight="1" thickBot="1">
      <c r="A2" s="292" t="s">
        <v>59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s="68" customFormat="1" ht="39" customHeight="1" thickTop="1">
      <c r="A3" s="67"/>
      <c r="B3" s="293" t="s">
        <v>43</v>
      </c>
      <c r="C3" s="294"/>
      <c r="D3" s="295" t="s">
        <v>44</v>
      </c>
      <c r="E3" s="296"/>
      <c r="F3" s="295" t="s">
        <v>45</v>
      </c>
      <c r="G3" s="296"/>
      <c r="H3" s="295" t="s">
        <v>46</v>
      </c>
      <c r="I3" s="296"/>
      <c r="J3" s="295" t="s">
        <v>47</v>
      </c>
      <c r="K3" s="275"/>
    </row>
    <row r="4" spans="1:11" s="68" customFormat="1" ht="40.5" customHeight="1" thickBot="1">
      <c r="A4" s="69"/>
      <c r="B4" s="106" t="s">
        <v>137</v>
      </c>
      <c r="C4" s="106" t="s">
        <v>138</v>
      </c>
      <c r="D4" s="106" t="s">
        <v>137</v>
      </c>
      <c r="E4" s="107" t="s">
        <v>138</v>
      </c>
      <c r="F4" s="106" t="s">
        <v>137</v>
      </c>
      <c r="G4" s="107" t="s">
        <v>138</v>
      </c>
      <c r="H4" s="106" t="s">
        <v>137</v>
      </c>
      <c r="I4" s="107" t="s">
        <v>138</v>
      </c>
      <c r="J4" s="106" t="s">
        <v>137</v>
      </c>
      <c r="K4" s="107" t="s">
        <v>138</v>
      </c>
    </row>
    <row r="5" spans="1:11" s="68" customFormat="1" ht="63" customHeight="1" thickTop="1">
      <c r="A5" s="188" t="s">
        <v>158</v>
      </c>
      <c r="B5" s="189">
        <v>467.5</v>
      </c>
      <c r="C5" s="254">
        <v>472.6</v>
      </c>
      <c r="D5" s="80"/>
      <c r="E5" s="79"/>
      <c r="F5" s="80"/>
      <c r="G5" s="79"/>
      <c r="H5" s="81"/>
      <c r="I5" s="79"/>
      <c r="J5" s="81"/>
      <c r="K5" s="82"/>
    </row>
    <row r="6" spans="1:11" s="68" customFormat="1" ht="48.75" customHeight="1">
      <c r="A6" s="105" t="s">
        <v>159</v>
      </c>
      <c r="B6" s="83">
        <v>62.3</v>
      </c>
      <c r="C6" s="99">
        <v>63.9</v>
      </c>
      <c r="D6" s="83"/>
      <c r="E6" s="84"/>
      <c r="F6" s="83"/>
      <c r="G6" s="84"/>
      <c r="H6" s="85"/>
      <c r="I6" s="84"/>
      <c r="J6" s="85"/>
      <c r="K6" s="86"/>
    </row>
    <row r="7" spans="1:11" s="68" customFormat="1" ht="57" customHeight="1">
      <c r="A7" s="102" t="s">
        <v>49</v>
      </c>
      <c r="B7" s="190">
        <v>414.9</v>
      </c>
      <c r="C7" s="255">
        <v>421.9</v>
      </c>
      <c r="D7" s="87"/>
      <c r="E7" s="88"/>
      <c r="F7" s="87"/>
      <c r="G7" s="88"/>
      <c r="H7" s="89"/>
      <c r="I7" s="88"/>
      <c r="J7" s="89"/>
      <c r="K7" s="90"/>
    </row>
    <row r="8" spans="1:11" s="68" customFormat="1" ht="54.75" customHeight="1">
      <c r="A8" s="103" t="s">
        <v>48</v>
      </c>
      <c r="B8" s="91">
        <v>55.3</v>
      </c>
      <c r="C8" s="92">
        <v>57</v>
      </c>
      <c r="D8" s="91"/>
      <c r="E8" s="92"/>
      <c r="F8" s="91"/>
      <c r="G8" s="92"/>
      <c r="H8" s="93"/>
      <c r="I8" s="92"/>
      <c r="J8" s="93"/>
      <c r="K8" s="94"/>
    </row>
    <row r="9" spans="1:11" s="68" customFormat="1" ht="70.5" customHeight="1">
      <c r="A9" s="104" t="s">
        <v>54</v>
      </c>
      <c r="B9" s="191">
        <v>52.6</v>
      </c>
      <c r="C9" s="256">
        <v>50.7</v>
      </c>
      <c r="D9" s="95"/>
      <c r="E9" s="96"/>
      <c r="F9" s="95"/>
      <c r="G9" s="96"/>
      <c r="H9" s="97"/>
      <c r="I9" s="96"/>
      <c r="J9" s="97"/>
      <c r="K9" s="98"/>
    </row>
    <row r="10" spans="1:11" s="68" customFormat="1" ht="60.75" customHeight="1">
      <c r="A10" s="105" t="s">
        <v>141</v>
      </c>
      <c r="B10" s="83">
        <v>11.3</v>
      </c>
      <c r="C10" s="99">
        <v>10.7</v>
      </c>
      <c r="D10" s="83"/>
      <c r="E10" s="99"/>
      <c r="F10" s="83"/>
      <c r="G10" s="99"/>
      <c r="H10" s="100"/>
      <c r="I10" s="99"/>
      <c r="J10" s="100"/>
      <c r="K10" s="101"/>
    </row>
    <row r="11" spans="1:11" s="73" customFormat="1" ht="15.75">
      <c r="A11" s="70"/>
      <c r="B11" s="70"/>
      <c r="C11" s="71"/>
      <c r="D11" s="70"/>
      <c r="E11" s="70"/>
      <c r="F11" s="72"/>
      <c r="G11" s="70"/>
      <c r="H11" s="70"/>
      <c r="I11" s="70"/>
      <c r="J11" s="70"/>
      <c r="K11" s="70"/>
    </row>
    <row r="12" spans="1:11" s="75" customFormat="1" ht="12" customHeight="1">
      <c r="A12" s="74"/>
      <c r="B12" s="74"/>
      <c r="C12" s="71"/>
      <c r="D12" s="74"/>
      <c r="E12" s="74"/>
      <c r="F12" s="72"/>
      <c r="G12" s="74"/>
      <c r="H12" s="74"/>
      <c r="I12" s="74"/>
      <c r="J12" s="74"/>
      <c r="K12" s="74"/>
    </row>
    <row r="13" spans="1:6" ht="15.75">
      <c r="A13" s="76"/>
      <c r="F13" s="72"/>
    </row>
    <row r="14" spans="1:6" ht="15.75">
      <c r="A14" s="76"/>
      <c r="F14" s="72"/>
    </row>
    <row r="15" spans="1:6" ht="15.75">
      <c r="A15" s="76"/>
      <c r="F15" s="72"/>
    </row>
    <row r="16" spans="1:6" ht="15.75">
      <c r="A16" s="76"/>
      <c r="F16" s="77"/>
    </row>
    <row r="17" spans="1:6" ht="15.75">
      <c r="A17" s="76"/>
      <c r="F17" s="78"/>
    </row>
    <row r="18" spans="1:6" ht="15.75">
      <c r="A18" s="76"/>
      <c r="F18" s="72"/>
    </row>
    <row r="19" spans="1:6" ht="15.75">
      <c r="A19" s="76"/>
      <c r="F19" s="72"/>
    </row>
    <row r="20" spans="1:6" ht="15.75">
      <c r="A20" s="76"/>
      <c r="F20" s="72"/>
    </row>
    <row r="21" spans="1:6" ht="15.75">
      <c r="A21" s="76"/>
      <c r="F21" s="72"/>
    </row>
    <row r="22" ht="15">
      <c r="A22" s="76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1">
      <selection activeCell="N14" sqref="N14"/>
    </sheetView>
  </sheetViews>
  <sheetFormatPr defaultColWidth="9.140625" defaultRowHeight="15"/>
  <cols>
    <col min="1" max="1" width="1.28515625" style="132" hidden="1" customWidth="1"/>
    <col min="2" max="2" width="34.421875" style="132" customWidth="1"/>
    <col min="3" max="3" width="15.421875" style="132" customWidth="1"/>
    <col min="4" max="4" width="14.00390625" style="132" customWidth="1"/>
    <col min="5" max="5" width="17.57421875" style="132" customWidth="1"/>
    <col min="6" max="6" width="16.7109375" style="132" customWidth="1"/>
    <col min="7" max="7" width="9.140625" style="132" customWidth="1"/>
    <col min="8" max="10" width="0" style="132" hidden="1" customWidth="1"/>
    <col min="11" max="16384" width="9.140625" style="132" customWidth="1"/>
  </cols>
  <sheetData>
    <row r="1" s="108" customFormat="1" ht="10.5" customHeight="1">
      <c r="F1" s="109"/>
    </row>
    <row r="2" spans="1:6" s="110" customFormat="1" ht="51" customHeight="1">
      <c r="A2" s="276" t="s">
        <v>62</v>
      </c>
      <c r="B2" s="276"/>
      <c r="C2" s="276"/>
      <c r="D2" s="276"/>
      <c r="E2" s="276"/>
      <c r="F2" s="276"/>
    </row>
    <row r="3" spans="1:6" s="110" customFormat="1" ht="9" customHeight="1">
      <c r="A3" s="111"/>
      <c r="B3" s="111"/>
      <c r="C3" s="111"/>
      <c r="D3" s="111"/>
      <c r="E3" s="111"/>
      <c r="F3" s="111"/>
    </row>
    <row r="4" spans="1:6" s="110" customFormat="1" ht="27" customHeight="1">
      <c r="A4" s="111"/>
      <c r="B4" s="281" t="s">
        <v>63</v>
      </c>
      <c r="C4" s="281"/>
      <c r="D4" s="111"/>
      <c r="E4" s="111"/>
      <c r="F4" s="112" t="s">
        <v>50</v>
      </c>
    </row>
    <row r="5" spans="1:6" s="110" customFormat="1" ht="24.75" customHeight="1">
      <c r="A5" s="111"/>
      <c r="B5" s="277"/>
      <c r="C5" s="278" t="s">
        <v>162</v>
      </c>
      <c r="D5" s="280" t="s">
        <v>163</v>
      </c>
      <c r="E5" s="280" t="s">
        <v>51</v>
      </c>
      <c r="F5" s="280"/>
    </row>
    <row r="6" spans="1:6" s="110" customFormat="1" ht="54.75" customHeight="1">
      <c r="A6" s="113"/>
      <c r="B6" s="277"/>
      <c r="C6" s="279"/>
      <c r="D6" s="280"/>
      <c r="E6" s="114" t="s">
        <v>2</v>
      </c>
      <c r="F6" s="115" t="s">
        <v>52</v>
      </c>
    </row>
    <row r="7" spans="2:6" s="116" customFormat="1" ht="19.5" customHeight="1">
      <c r="B7" s="117" t="s">
        <v>16</v>
      </c>
      <c r="C7" s="118">
        <v>1</v>
      </c>
      <c r="D7" s="119">
        <v>2</v>
      </c>
      <c r="E7" s="118">
        <v>3</v>
      </c>
      <c r="F7" s="119">
        <v>4</v>
      </c>
    </row>
    <row r="8" spans="2:10" s="120" customFormat="1" ht="27.75" customHeight="1">
      <c r="B8" s="160" t="s">
        <v>56</v>
      </c>
      <c r="C8" s="121">
        <f>SUM(C9:C29)</f>
        <v>5963</v>
      </c>
      <c r="D8" s="121">
        <f>SUM(D9:D29)</f>
        <v>3528</v>
      </c>
      <c r="E8" s="122">
        <f>IF(C8=0,0,(D8/C8)*100)</f>
        <v>59.16484990776455</v>
      </c>
      <c r="F8" s="121">
        <f aca="true" t="shared" si="0" ref="F8:F29">D8-C8</f>
        <v>-2435</v>
      </c>
      <c r="I8" s="123"/>
      <c r="J8" s="123"/>
    </row>
    <row r="9" spans="2:10" s="124" customFormat="1" ht="23.25" customHeight="1">
      <c r="B9" s="125" t="s">
        <v>69</v>
      </c>
      <c r="C9" s="126">
        <v>138</v>
      </c>
      <c r="D9" s="126">
        <v>147</v>
      </c>
      <c r="E9" s="127">
        <f aca="true" t="shared" si="1" ref="E9:E29">IF(C9=0,0,(D9/C9)*100)</f>
        <v>106.5217391304348</v>
      </c>
      <c r="F9" s="126">
        <f t="shared" si="0"/>
        <v>9</v>
      </c>
      <c r="H9" s="128">
        <f>ROUND(D9/$D$8*100,1)</f>
        <v>4.2</v>
      </c>
      <c r="I9" s="129">
        <f>ROUND(C9/1000,1)</f>
        <v>0.1</v>
      </c>
      <c r="J9" s="129">
        <f>ROUND(D9/1000,1)</f>
        <v>0.1</v>
      </c>
    </row>
    <row r="10" spans="2:10" s="124" customFormat="1" ht="23.25" customHeight="1">
      <c r="B10" s="125" t="s">
        <v>70</v>
      </c>
      <c r="C10" s="126">
        <v>228</v>
      </c>
      <c r="D10" s="126">
        <v>91</v>
      </c>
      <c r="E10" s="127">
        <f t="shared" si="1"/>
        <v>39.91228070175439</v>
      </c>
      <c r="F10" s="126">
        <f t="shared" si="0"/>
        <v>-137</v>
      </c>
      <c r="H10" s="128">
        <f aca="true" t="shared" si="2" ref="H10:H29">ROUND(D10/$D$8*100,1)</f>
        <v>2.6</v>
      </c>
      <c r="I10" s="129">
        <f aca="true" t="shared" si="3" ref="I10:J29">ROUND(C10/1000,1)</f>
        <v>0.2</v>
      </c>
      <c r="J10" s="129">
        <f t="shared" si="3"/>
        <v>0.1</v>
      </c>
    </row>
    <row r="11" spans="2:10" s="124" customFormat="1" ht="23.25" customHeight="1">
      <c r="B11" s="125" t="s">
        <v>71</v>
      </c>
      <c r="C11" s="126">
        <v>37</v>
      </c>
      <c r="D11" s="126">
        <v>29</v>
      </c>
      <c r="E11" s="127">
        <f t="shared" si="1"/>
        <v>78.37837837837837</v>
      </c>
      <c r="F11" s="126">
        <f t="shared" si="0"/>
        <v>-8</v>
      </c>
      <c r="H11" s="130">
        <f t="shared" si="2"/>
        <v>0.8</v>
      </c>
      <c r="I11" s="129">
        <f t="shared" si="3"/>
        <v>0</v>
      </c>
      <c r="J11" s="129">
        <f t="shared" si="3"/>
        <v>0</v>
      </c>
    </row>
    <row r="12" spans="2:10" s="124" customFormat="1" ht="23.25" customHeight="1">
      <c r="B12" s="125" t="s">
        <v>72</v>
      </c>
      <c r="C12" s="126">
        <v>190</v>
      </c>
      <c r="D12" s="126">
        <v>80</v>
      </c>
      <c r="E12" s="127">
        <f t="shared" si="1"/>
        <v>42.10526315789473</v>
      </c>
      <c r="F12" s="126">
        <f t="shared" si="0"/>
        <v>-110</v>
      </c>
      <c r="H12" s="128">
        <f t="shared" si="2"/>
        <v>2.3</v>
      </c>
      <c r="I12" s="129">
        <f t="shared" si="3"/>
        <v>0.2</v>
      </c>
      <c r="J12" s="129">
        <f t="shared" si="3"/>
        <v>0.1</v>
      </c>
    </row>
    <row r="13" spans="2:10" s="124" customFormat="1" ht="23.25" customHeight="1">
      <c r="B13" s="125" t="s">
        <v>73</v>
      </c>
      <c r="C13" s="126">
        <v>394</v>
      </c>
      <c r="D13" s="126">
        <v>181</v>
      </c>
      <c r="E13" s="127">
        <f t="shared" si="1"/>
        <v>45.93908629441624</v>
      </c>
      <c r="F13" s="126">
        <f t="shared" si="0"/>
        <v>-213</v>
      </c>
      <c r="H13" s="130">
        <f t="shared" si="2"/>
        <v>5.1</v>
      </c>
      <c r="I13" s="129">
        <f t="shared" si="3"/>
        <v>0.4</v>
      </c>
      <c r="J13" s="129">
        <f t="shared" si="3"/>
        <v>0.2</v>
      </c>
    </row>
    <row r="14" spans="2:10" s="124" customFormat="1" ht="23.25" customHeight="1">
      <c r="B14" s="125" t="s">
        <v>74</v>
      </c>
      <c r="C14" s="126">
        <v>596</v>
      </c>
      <c r="D14" s="126">
        <v>78</v>
      </c>
      <c r="E14" s="127">
        <f t="shared" si="1"/>
        <v>13.087248322147651</v>
      </c>
      <c r="F14" s="126">
        <f t="shared" si="0"/>
        <v>-518</v>
      </c>
      <c r="H14" s="128">
        <f t="shared" si="2"/>
        <v>2.2</v>
      </c>
      <c r="I14" s="129">
        <f t="shared" si="3"/>
        <v>0.6</v>
      </c>
      <c r="J14" s="129">
        <f t="shared" si="3"/>
        <v>0.1</v>
      </c>
    </row>
    <row r="15" spans="2:10" s="124" customFormat="1" ht="23.25" customHeight="1">
      <c r="B15" s="125" t="s">
        <v>75</v>
      </c>
      <c r="C15" s="126">
        <v>74</v>
      </c>
      <c r="D15" s="126">
        <v>70</v>
      </c>
      <c r="E15" s="127">
        <f t="shared" si="1"/>
        <v>94.5945945945946</v>
      </c>
      <c r="F15" s="126">
        <f t="shared" si="0"/>
        <v>-4</v>
      </c>
      <c r="H15" s="128">
        <f t="shared" si="2"/>
        <v>2</v>
      </c>
      <c r="I15" s="129">
        <f t="shared" si="3"/>
        <v>0.1</v>
      </c>
      <c r="J15" s="129">
        <f t="shared" si="3"/>
        <v>0.1</v>
      </c>
    </row>
    <row r="16" spans="2:10" s="124" customFormat="1" ht="23.25" customHeight="1">
      <c r="B16" s="125" t="s">
        <v>76</v>
      </c>
      <c r="C16" s="126">
        <v>151</v>
      </c>
      <c r="D16" s="126">
        <v>660</v>
      </c>
      <c r="E16" s="127">
        <f t="shared" si="1"/>
        <v>437.0860927152318</v>
      </c>
      <c r="F16" s="126">
        <f t="shared" si="0"/>
        <v>509</v>
      </c>
      <c r="H16" s="128">
        <f t="shared" si="2"/>
        <v>18.7</v>
      </c>
      <c r="I16" s="129">
        <f t="shared" si="3"/>
        <v>0.2</v>
      </c>
      <c r="J16" s="129">
        <f t="shared" si="3"/>
        <v>0.7</v>
      </c>
    </row>
    <row r="17" spans="2:10" s="124" customFormat="1" ht="23.25" customHeight="1">
      <c r="B17" s="125" t="s">
        <v>77</v>
      </c>
      <c r="C17" s="126">
        <v>135</v>
      </c>
      <c r="D17" s="126">
        <v>108</v>
      </c>
      <c r="E17" s="127">
        <f t="shared" si="1"/>
        <v>80</v>
      </c>
      <c r="F17" s="126">
        <f t="shared" si="0"/>
        <v>-27</v>
      </c>
      <c r="H17" s="128">
        <f t="shared" si="2"/>
        <v>3.1</v>
      </c>
      <c r="I17" s="129">
        <f t="shared" si="3"/>
        <v>0.1</v>
      </c>
      <c r="J17" s="129">
        <f t="shared" si="3"/>
        <v>0.1</v>
      </c>
    </row>
    <row r="18" spans="2:10" s="124" customFormat="1" ht="23.25" customHeight="1">
      <c r="B18" s="125" t="s">
        <v>78</v>
      </c>
      <c r="C18" s="126">
        <v>138</v>
      </c>
      <c r="D18" s="126">
        <v>1</v>
      </c>
      <c r="E18" s="127">
        <f t="shared" si="1"/>
        <v>0.7246376811594203</v>
      </c>
      <c r="F18" s="126">
        <f t="shared" si="0"/>
        <v>-137</v>
      </c>
      <c r="H18" s="128">
        <f t="shared" si="2"/>
        <v>0</v>
      </c>
      <c r="I18" s="129">
        <f t="shared" si="3"/>
        <v>0.1</v>
      </c>
      <c r="J18" s="129">
        <f t="shared" si="3"/>
        <v>0</v>
      </c>
    </row>
    <row r="19" spans="2:10" s="124" customFormat="1" ht="23.25" customHeight="1">
      <c r="B19" s="125" t="s">
        <v>79</v>
      </c>
      <c r="C19" s="126">
        <v>130</v>
      </c>
      <c r="D19" s="126">
        <v>85</v>
      </c>
      <c r="E19" s="127">
        <f t="shared" si="1"/>
        <v>65.38461538461539</v>
      </c>
      <c r="F19" s="126">
        <f t="shared" si="0"/>
        <v>-45</v>
      </c>
      <c r="H19" s="128">
        <f t="shared" si="2"/>
        <v>2.4</v>
      </c>
      <c r="I19" s="129">
        <f t="shared" si="3"/>
        <v>0.1</v>
      </c>
      <c r="J19" s="129">
        <f t="shared" si="3"/>
        <v>0.1</v>
      </c>
    </row>
    <row r="20" spans="2:10" s="124" customFormat="1" ht="23.25" customHeight="1">
      <c r="B20" s="125" t="s">
        <v>80</v>
      </c>
      <c r="C20" s="126">
        <v>334</v>
      </c>
      <c r="D20" s="126">
        <v>99</v>
      </c>
      <c r="E20" s="127">
        <f t="shared" si="1"/>
        <v>29.64071856287425</v>
      </c>
      <c r="F20" s="126">
        <f t="shared" si="0"/>
        <v>-235</v>
      </c>
      <c r="H20" s="130">
        <f t="shared" si="2"/>
        <v>2.8</v>
      </c>
      <c r="I20" s="129">
        <f t="shared" si="3"/>
        <v>0.3</v>
      </c>
      <c r="J20" s="129">
        <f t="shared" si="3"/>
        <v>0.1</v>
      </c>
    </row>
    <row r="21" spans="2:10" s="124" customFormat="1" ht="23.25" customHeight="1">
      <c r="B21" s="125" t="s">
        <v>81</v>
      </c>
      <c r="C21" s="126">
        <v>350</v>
      </c>
      <c r="D21" s="126">
        <v>84</v>
      </c>
      <c r="E21" s="127">
        <f t="shared" si="1"/>
        <v>24</v>
      </c>
      <c r="F21" s="126">
        <f t="shared" si="0"/>
        <v>-266</v>
      </c>
      <c r="H21" s="130">
        <f t="shared" si="2"/>
        <v>2.4</v>
      </c>
      <c r="I21" s="129">
        <f t="shared" si="3"/>
        <v>0.4</v>
      </c>
      <c r="J21" s="129">
        <f t="shared" si="3"/>
        <v>0.1</v>
      </c>
    </row>
    <row r="22" spans="2:10" s="124" customFormat="1" ht="23.25" customHeight="1">
      <c r="B22" s="125" t="s">
        <v>82</v>
      </c>
      <c r="C22" s="126">
        <v>108</v>
      </c>
      <c r="D22" s="126">
        <v>123</v>
      </c>
      <c r="E22" s="127">
        <f t="shared" si="1"/>
        <v>113.88888888888889</v>
      </c>
      <c r="F22" s="126">
        <f t="shared" si="0"/>
        <v>15</v>
      </c>
      <c r="H22" s="130">
        <f t="shared" si="2"/>
        <v>3.5</v>
      </c>
      <c r="I22" s="129">
        <f t="shared" si="3"/>
        <v>0.1</v>
      </c>
      <c r="J22" s="129">
        <f t="shared" si="3"/>
        <v>0.1</v>
      </c>
    </row>
    <row r="23" spans="2:10" s="124" customFormat="1" ht="23.25" customHeight="1">
      <c r="B23" s="125" t="s">
        <v>83</v>
      </c>
      <c r="C23" s="126">
        <v>180</v>
      </c>
      <c r="D23" s="126">
        <v>0</v>
      </c>
      <c r="E23" s="127">
        <f t="shared" si="1"/>
        <v>0</v>
      </c>
      <c r="F23" s="126">
        <f t="shared" si="0"/>
        <v>-180</v>
      </c>
      <c r="H23" s="128">
        <f t="shared" si="2"/>
        <v>0</v>
      </c>
      <c r="I23" s="129">
        <f t="shared" si="3"/>
        <v>0.2</v>
      </c>
      <c r="J23" s="129">
        <f t="shared" si="3"/>
        <v>0</v>
      </c>
    </row>
    <row r="24" spans="2:10" s="124" customFormat="1" ht="23.25" customHeight="1">
      <c r="B24" s="125" t="s">
        <v>84</v>
      </c>
      <c r="C24" s="131">
        <v>58</v>
      </c>
      <c r="D24" s="131">
        <v>31</v>
      </c>
      <c r="E24" s="127">
        <f t="shared" si="1"/>
        <v>53.44827586206896</v>
      </c>
      <c r="F24" s="126">
        <f t="shared" si="0"/>
        <v>-27</v>
      </c>
      <c r="H24" s="128">
        <f t="shared" si="2"/>
        <v>0.9</v>
      </c>
      <c r="I24" s="129">
        <f t="shared" si="3"/>
        <v>0.1</v>
      </c>
      <c r="J24" s="129">
        <f t="shared" si="3"/>
        <v>0</v>
      </c>
    </row>
    <row r="25" spans="2:10" s="124" customFormat="1" ht="23.25" customHeight="1">
      <c r="B25" s="125" t="s">
        <v>85</v>
      </c>
      <c r="C25" s="126">
        <v>109</v>
      </c>
      <c r="D25" s="126">
        <v>297</v>
      </c>
      <c r="E25" s="127">
        <f t="shared" si="1"/>
        <v>272.4770642201835</v>
      </c>
      <c r="F25" s="126">
        <f t="shared" si="0"/>
        <v>188</v>
      </c>
      <c r="H25" s="128">
        <f t="shared" si="2"/>
        <v>8.4</v>
      </c>
      <c r="I25" s="129">
        <f t="shared" si="3"/>
        <v>0.1</v>
      </c>
      <c r="J25" s="129">
        <f t="shared" si="3"/>
        <v>0.3</v>
      </c>
    </row>
    <row r="26" spans="2:10" s="124" customFormat="1" ht="26.25" customHeight="1">
      <c r="B26" s="159" t="s">
        <v>86</v>
      </c>
      <c r="C26" s="126">
        <v>191</v>
      </c>
      <c r="D26" s="126">
        <v>84</v>
      </c>
      <c r="E26" s="127">
        <f t="shared" si="1"/>
        <v>43.97905759162304</v>
      </c>
      <c r="F26" s="126">
        <f t="shared" si="0"/>
        <v>-107</v>
      </c>
      <c r="H26" s="128">
        <f t="shared" si="2"/>
        <v>2.4</v>
      </c>
      <c r="I26" s="129">
        <f t="shared" si="3"/>
        <v>0.2</v>
      </c>
      <c r="J26" s="129">
        <f t="shared" si="3"/>
        <v>0.1</v>
      </c>
    </row>
    <row r="27" spans="2:10" s="124" customFormat="1" ht="23.25" customHeight="1">
      <c r="B27" s="159" t="s">
        <v>87</v>
      </c>
      <c r="C27" s="126">
        <v>1085</v>
      </c>
      <c r="D27" s="126">
        <v>522</v>
      </c>
      <c r="E27" s="127">
        <f t="shared" si="1"/>
        <v>48.11059907834102</v>
      </c>
      <c r="F27" s="126">
        <f t="shared" si="0"/>
        <v>-563</v>
      </c>
      <c r="H27" s="128">
        <f t="shared" si="2"/>
        <v>14.8</v>
      </c>
      <c r="I27" s="129">
        <f t="shared" si="3"/>
        <v>1.1</v>
      </c>
      <c r="J27" s="129">
        <f t="shared" si="3"/>
        <v>0.5</v>
      </c>
    </row>
    <row r="28" spans="2:10" s="124" customFormat="1" ht="34.5" customHeight="1">
      <c r="B28" s="159" t="s">
        <v>88</v>
      </c>
      <c r="C28" s="126">
        <v>557</v>
      </c>
      <c r="D28" s="126">
        <v>469</v>
      </c>
      <c r="E28" s="127">
        <f t="shared" si="1"/>
        <v>84.20107719928187</v>
      </c>
      <c r="F28" s="126">
        <f t="shared" si="0"/>
        <v>-88</v>
      </c>
      <c r="H28" s="128">
        <f t="shared" si="2"/>
        <v>13.3</v>
      </c>
      <c r="I28" s="129">
        <f t="shared" si="3"/>
        <v>0.6</v>
      </c>
      <c r="J28" s="129">
        <f t="shared" si="3"/>
        <v>0.5</v>
      </c>
    </row>
    <row r="29" spans="2:10" s="124" customFormat="1" ht="35.25" customHeight="1">
      <c r="B29" s="159" t="s">
        <v>55</v>
      </c>
      <c r="C29" s="126">
        <v>780</v>
      </c>
      <c r="D29" s="126">
        <v>289</v>
      </c>
      <c r="E29" s="127">
        <f t="shared" si="1"/>
        <v>37.05128205128205</v>
      </c>
      <c r="F29" s="126">
        <f t="shared" si="0"/>
        <v>-491</v>
      </c>
      <c r="H29" s="128">
        <f t="shared" si="2"/>
        <v>8.2</v>
      </c>
      <c r="I29" s="129">
        <f t="shared" si="3"/>
        <v>0.8</v>
      </c>
      <c r="J29" s="129">
        <f t="shared" si="3"/>
        <v>0.3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3" zoomScaleSheetLayoutView="75" zoomScalePageLayoutView="0" workbookViewId="0" topLeftCell="A1">
      <selection activeCell="C7" sqref="C7:C25"/>
    </sheetView>
  </sheetViews>
  <sheetFormatPr defaultColWidth="8.8515625" defaultRowHeight="15"/>
  <cols>
    <col min="1" max="1" width="45.57421875" style="43" customWidth="1"/>
    <col min="2" max="2" width="13.00390625" style="43" customWidth="1"/>
    <col min="3" max="3" width="12.140625" style="43" customWidth="1"/>
    <col min="4" max="4" width="14.28125" style="43" customWidth="1"/>
    <col min="5" max="5" width="15.281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72" t="s">
        <v>164</v>
      </c>
      <c r="B1" s="272"/>
      <c r="C1" s="272"/>
      <c r="D1" s="272"/>
      <c r="E1" s="272"/>
    </row>
    <row r="2" spans="1:5" s="38" customFormat="1" ht="21.75" customHeight="1">
      <c r="A2" s="273" t="s">
        <v>17</v>
      </c>
      <c r="B2" s="273"/>
      <c r="C2" s="273"/>
      <c r="D2" s="273"/>
      <c r="E2" s="273"/>
    </row>
    <row r="3" spans="1:5" s="40" customFormat="1" ht="19.5" customHeight="1" thickBot="1">
      <c r="A3" s="174" t="s">
        <v>63</v>
      </c>
      <c r="B3" s="39"/>
      <c r="C3" s="39"/>
      <c r="D3" s="39"/>
      <c r="E3" s="39"/>
    </row>
    <row r="4" spans="1:5" s="40" customFormat="1" ht="21" customHeight="1">
      <c r="A4" s="274"/>
      <c r="B4" s="271" t="s">
        <v>162</v>
      </c>
      <c r="C4" s="298" t="s">
        <v>163</v>
      </c>
      <c r="D4" s="300" t="s">
        <v>51</v>
      </c>
      <c r="E4" s="301"/>
    </row>
    <row r="5" spans="1:5" s="40" customFormat="1" ht="34.5" customHeight="1">
      <c r="A5" s="270"/>
      <c r="B5" s="297"/>
      <c r="C5" s="299"/>
      <c r="D5" s="134" t="s">
        <v>53</v>
      </c>
      <c r="E5" s="146" t="s">
        <v>2</v>
      </c>
    </row>
    <row r="6" spans="1:5" s="41" customFormat="1" ht="21" customHeight="1">
      <c r="A6" s="147" t="s">
        <v>58</v>
      </c>
      <c r="B6" s="148">
        <f>SUM(B7:B25)</f>
        <v>5963</v>
      </c>
      <c r="C6" s="149">
        <f>SUM(C7:C25)</f>
        <v>3528</v>
      </c>
      <c r="D6" s="150">
        <f>C6-B6</f>
        <v>-2435</v>
      </c>
      <c r="E6" s="151">
        <f>IF(B6=0,0,(C6/B6)*100)</f>
        <v>59.16484990776455</v>
      </c>
    </row>
    <row r="7" spans="1:9" ht="39.75" customHeight="1">
      <c r="A7" s="152" t="s">
        <v>18</v>
      </c>
      <c r="B7" s="153">
        <v>153</v>
      </c>
      <c r="C7" s="153">
        <v>355</v>
      </c>
      <c r="D7" s="154">
        <f aca="true" t="shared" si="0" ref="D7:D25">C7-B7</f>
        <v>202</v>
      </c>
      <c r="E7" s="155">
        <f aca="true" t="shared" si="1" ref="E7:E25">IF(B7=0,0,(C7/B7)*100)</f>
        <v>232.0261437908497</v>
      </c>
      <c r="F7" s="41"/>
      <c r="G7" s="42"/>
      <c r="I7" s="44"/>
    </row>
    <row r="8" spans="1:9" ht="44.25" customHeight="1">
      <c r="A8" s="152" t="s">
        <v>96</v>
      </c>
      <c r="B8" s="153">
        <v>15</v>
      </c>
      <c r="C8" s="153">
        <v>2</v>
      </c>
      <c r="D8" s="154">
        <f t="shared" si="0"/>
        <v>-13</v>
      </c>
      <c r="E8" s="155">
        <f t="shared" si="1"/>
        <v>13.333333333333334</v>
      </c>
      <c r="F8" s="41"/>
      <c r="G8" s="42"/>
      <c r="I8" s="44"/>
    </row>
    <row r="9" spans="1:9" s="45" customFormat="1" ht="27" customHeight="1">
      <c r="A9" s="152" t="s">
        <v>97</v>
      </c>
      <c r="B9" s="153">
        <v>83</v>
      </c>
      <c r="C9" s="153">
        <v>690</v>
      </c>
      <c r="D9" s="154">
        <f t="shared" si="0"/>
        <v>607</v>
      </c>
      <c r="E9" s="155">
        <f t="shared" si="1"/>
        <v>831.3253012048193</v>
      </c>
      <c r="F9" s="41"/>
      <c r="G9" s="42"/>
      <c r="H9" s="43"/>
      <c r="I9" s="44"/>
    </row>
    <row r="10" spans="1:11" ht="43.5" customHeight="1">
      <c r="A10" s="152" t="s">
        <v>19</v>
      </c>
      <c r="B10" s="153">
        <v>20</v>
      </c>
      <c r="C10" s="153">
        <v>12</v>
      </c>
      <c r="D10" s="154">
        <f t="shared" si="0"/>
        <v>-8</v>
      </c>
      <c r="E10" s="155">
        <f t="shared" si="1"/>
        <v>60</v>
      </c>
      <c r="F10" s="41"/>
      <c r="G10" s="42"/>
      <c r="I10" s="44"/>
      <c r="K10" s="46"/>
    </row>
    <row r="11" spans="1:9" ht="42" customHeight="1">
      <c r="A11" s="152" t="s">
        <v>20</v>
      </c>
      <c r="B11" s="153">
        <v>111</v>
      </c>
      <c r="C11" s="153">
        <v>39</v>
      </c>
      <c r="D11" s="154">
        <f t="shared" si="0"/>
        <v>-72</v>
      </c>
      <c r="E11" s="155">
        <f t="shared" si="1"/>
        <v>35.13513513513514</v>
      </c>
      <c r="F11" s="41"/>
      <c r="G11" s="42"/>
      <c r="I11" s="44"/>
    </row>
    <row r="12" spans="1:9" ht="19.5" customHeight="1">
      <c r="A12" s="152" t="s">
        <v>98</v>
      </c>
      <c r="B12" s="153">
        <v>2</v>
      </c>
      <c r="C12" s="153">
        <v>277</v>
      </c>
      <c r="D12" s="154">
        <f t="shared" si="0"/>
        <v>275</v>
      </c>
      <c r="E12" s="155">
        <f t="shared" si="1"/>
        <v>13850</v>
      </c>
      <c r="F12" s="41"/>
      <c r="G12" s="42"/>
      <c r="I12" s="135"/>
    </row>
    <row r="13" spans="1:9" ht="41.25" customHeight="1">
      <c r="A13" s="152" t="s">
        <v>21</v>
      </c>
      <c r="B13" s="153">
        <v>58</v>
      </c>
      <c r="C13" s="153">
        <v>24</v>
      </c>
      <c r="D13" s="154">
        <f t="shared" si="0"/>
        <v>-34</v>
      </c>
      <c r="E13" s="155">
        <f t="shared" si="1"/>
        <v>41.37931034482759</v>
      </c>
      <c r="F13" s="41"/>
      <c r="G13" s="42"/>
      <c r="I13" s="44"/>
    </row>
    <row r="14" spans="1:9" ht="41.25" customHeight="1">
      <c r="A14" s="152" t="s">
        <v>22</v>
      </c>
      <c r="B14" s="153">
        <v>20</v>
      </c>
      <c r="C14" s="153">
        <v>91</v>
      </c>
      <c r="D14" s="154">
        <f t="shared" si="0"/>
        <v>71</v>
      </c>
      <c r="E14" s="155">
        <f t="shared" si="1"/>
        <v>455</v>
      </c>
      <c r="F14" s="41"/>
      <c r="G14" s="42"/>
      <c r="I14" s="44"/>
    </row>
    <row r="15" spans="1:9" ht="42" customHeight="1">
      <c r="A15" s="152" t="s">
        <v>23</v>
      </c>
      <c r="B15" s="153">
        <v>0</v>
      </c>
      <c r="C15" s="153">
        <v>0</v>
      </c>
      <c r="D15" s="154">
        <f t="shared" si="0"/>
        <v>0</v>
      </c>
      <c r="E15" s="155">
        <f t="shared" si="1"/>
        <v>0</v>
      </c>
      <c r="F15" s="41"/>
      <c r="G15" s="42"/>
      <c r="I15" s="44"/>
    </row>
    <row r="16" spans="1:9" ht="23.25" customHeight="1">
      <c r="A16" s="152" t="s">
        <v>24</v>
      </c>
      <c r="B16" s="153">
        <v>78</v>
      </c>
      <c r="C16" s="153">
        <v>19</v>
      </c>
      <c r="D16" s="154">
        <f t="shared" si="0"/>
        <v>-59</v>
      </c>
      <c r="E16" s="155">
        <f t="shared" si="1"/>
        <v>24.358974358974358</v>
      </c>
      <c r="F16" s="41"/>
      <c r="G16" s="42"/>
      <c r="I16" s="44"/>
    </row>
    <row r="17" spans="1:9" ht="22.5" customHeight="1">
      <c r="A17" s="152" t="s">
        <v>25</v>
      </c>
      <c r="B17" s="153">
        <v>87</v>
      </c>
      <c r="C17" s="153">
        <v>0</v>
      </c>
      <c r="D17" s="154">
        <f t="shared" si="0"/>
        <v>-87</v>
      </c>
      <c r="E17" s="155">
        <f t="shared" si="1"/>
        <v>0</v>
      </c>
      <c r="F17" s="41"/>
      <c r="G17" s="42"/>
      <c r="I17" s="44"/>
    </row>
    <row r="18" spans="1:9" ht="22.5" customHeight="1">
      <c r="A18" s="152" t="s">
        <v>26</v>
      </c>
      <c r="B18" s="153">
        <v>15</v>
      </c>
      <c r="C18" s="153">
        <v>25</v>
      </c>
      <c r="D18" s="154">
        <f t="shared" si="0"/>
        <v>10</v>
      </c>
      <c r="E18" s="155">
        <f t="shared" si="1"/>
        <v>166.66666666666669</v>
      </c>
      <c r="F18" s="41"/>
      <c r="G18" s="42"/>
      <c r="I18" s="44"/>
    </row>
    <row r="19" spans="1:9" ht="38.25" customHeight="1">
      <c r="A19" s="152" t="s">
        <v>27</v>
      </c>
      <c r="B19" s="153">
        <v>158</v>
      </c>
      <c r="C19" s="153">
        <v>35</v>
      </c>
      <c r="D19" s="154">
        <f t="shared" si="0"/>
        <v>-123</v>
      </c>
      <c r="E19" s="155">
        <f t="shared" si="1"/>
        <v>22.151898734177212</v>
      </c>
      <c r="F19" s="41"/>
      <c r="G19" s="42"/>
      <c r="I19" s="136"/>
    </row>
    <row r="20" spans="1:9" ht="35.25" customHeight="1">
      <c r="A20" s="152" t="s">
        <v>28</v>
      </c>
      <c r="B20" s="153">
        <v>7</v>
      </c>
      <c r="C20" s="153">
        <v>0</v>
      </c>
      <c r="D20" s="154">
        <f t="shared" si="0"/>
        <v>-7</v>
      </c>
      <c r="E20" s="155">
        <f t="shared" si="1"/>
        <v>0</v>
      </c>
      <c r="F20" s="41"/>
      <c r="G20" s="42"/>
      <c r="I20" s="44"/>
    </row>
    <row r="21" spans="1:9" ht="41.25" customHeight="1">
      <c r="A21" s="152" t="s">
        <v>89</v>
      </c>
      <c r="B21" s="153">
        <v>2884</v>
      </c>
      <c r="C21" s="153">
        <v>686</v>
      </c>
      <c r="D21" s="154">
        <f t="shared" si="0"/>
        <v>-2198</v>
      </c>
      <c r="E21" s="155">
        <f t="shared" si="1"/>
        <v>23.78640776699029</v>
      </c>
      <c r="F21" s="41"/>
      <c r="G21" s="42"/>
      <c r="I21" s="44"/>
    </row>
    <row r="22" spans="1:9" ht="19.5" customHeight="1">
      <c r="A22" s="152" t="s">
        <v>29</v>
      </c>
      <c r="B22" s="153">
        <v>535</v>
      </c>
      <c r="C22" s="153">
        <v>377</v>
      </c>
      <c r="D22" s="154">
        <f t="shared" si="0"/>
        <v>-158</v>
      </c>
      <c r="E22" s="155">
        <f t="shared" si="1"/>
        <v>70.46728971962617</v>
      </c>
      <c r="F22" s="41"/>
      <c r="G22" s="42"/>
      <c r="I22" s="44"/>
    </row>
    <row r="23" spans="1:9" ht="39" customHeight="1">
      <c r="A23" s="152" t="s">
        <v>30</v>
      </c>
      <c r="B23" s="153">
        <v>1713</v>
      </c>
      <c r="C23" s="153">
        <v>855</v>
      </c>
      <c r="D23" s="154">
        <f t="shared" si="0"/>
        <v>-858</v>
      </c>
      <c r="E23" s="155">
        <f t="shared" si="1"/>
        <v>49.91243432574431</v>
      </c>
      <c r="F23" s="41"/>
      <c r="G23" s="42"/>
      <c r="I23" s="44"/>
    </row>
    <row r="24" spans="1:9" ht="38.25" customHeight="1">
      <c r="A24" s="152" t="s">
        <v>31</v>
      </c>
      <c r="B24" s="153">
        <v>24</v>
      </c>
      <c r="C24" s="153">
        <v>41</v>
      </c>
      <c r="D24" s="154">
        <v>0</v>
      </c>
      <c r="E24" s="155">
        <f t="shared" si="1"/>
        <v>170.83333333333331</v>
      </c>
      <c r="F24" s="41"/>
      <c r="G24" s="42"/>
      <c r="I24" s="44"/>
    </row>
    <row r="25" spans="1:9" ht="22.5" customHeight="1" thickBot="1">
      <c r="A25" s="156" t="s">
        <v>32</v>
      </c>
      <c r="B25" s="157">
        <v>0</v>
      </c>
      <c r="C25" s="157">
        <v>0</v>
      </c>
      <c r="D25" s="158">
        <f t="shared" si="0"/>
        <v>0</v>
      </c>
      <c r="E25" s="176">
        <f t="shared" si="1"/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D37" sqref="D37"/>
    </sheetView>
  </sheetViews>
  <sheetFormatPr defaultColWidth="8.8515625" defaultRowHeight="15"/>
  <cols>
    <col min="1" max="1" width="52.8515625" style="43" customWidth="1"/>
    <col min="2" max="2" width="25.57421875" style="43" customWidth="1"/>
    <col min="3" max="3" width="26.421875" style="43" customWidth="1"/>
    <col min="4" max="4" width="22.00390625" style="43" customWidth="1"/>
    <col min="5" max="5" width="27.2812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38" customFormat="1" ht="39" customHeight="1">
      <c r="A1" s="302" t="s">
        <v>165</v>
      </c>
      <c r="B1" s="302"/>
      <c r="C1" s="302"/>
      <c r="D1" s="302"/>
      <c r="E1" s="302"/>
    </row>
    <row r="2" spans="1:5" s="38" customFormat="1" ht="20.25" customHeight="1">
      <c r="A2" s="303" t="s">
        <v>33</v>
      </c>
      <c r="B2" s="303"/>
      <c r="C2" s="303"/>
      <c r="D2" s="303"/>
      <c r="E2" s="303"/>
    </row>
    <row r="3" spans="1:5" s="38" customFormat="1" ht="17.25" customHeight="1" thickBot="1">
      <c r="A3" s="174" t="s">
        <v>63</v>
      </c>
      <c r="B3" s="133"/>
      <c r="C3" s="133"/>
      <c r="D3" s="133"/>
      <c r="E3" s="133"/>
    </row>
    <row r="4" spans="1:5" s="40" customFormat="1" ht="25.5" customHeight="1">
      <c r="A4" s="304"/>
      <c r="B4" s="306" t="s">
        <v>162</v>
      </c>
      <c r="C4" s="306" t="s">
        <v>163</v>
      </c>
      <c r="D4" s="306" t="s">
        <v>51</v>
      </c>
      <c r="E4" s="308"/>
    </row>
    <row r="5" spans="1:5" s="40" customFormat="1" ht="37.5" customHeight="1">
      <c r="A5" s="305"/>
      <c r="B5" s="307"/>
      <c r="C5" s="307"/>
      <c r="D5" s="137" t="s">
        <v>53</v>
      </c>
      <c r="E5" s="138" t="s">
        <v>2</v>
      </c>
    </row>
    <row r="6" spans="1:7" s="49" customFormat="1" ht="34.5" customHeight="1">
      <c r="A6" s="173" t="s">
        <v>58</v>
      </c>
      <c r="B6" s="48">
        <f>SUM(B7:B15)</f>
        <v>5963</v>
      </c>
      <c r="C6" s="48">
        <f>SUM(C7:C15)</f>
        <v>3528</v>
      </c>
      <c r="D6" s="48">
        <f>C6-B6</f>
        <v>-2435</v>
      </c>
      <c r="E6" s="139">
        <f>ROUND(C6/B6*100,1)</f>
        <v>59.2</v>
      </c>
      <c r="G6" s="50"/>
    </row>
    <row r="7" spans="1:11" ht="51" customHeight="1">
      <c r="A7" s="140" t="s">
        <v>34</v>
      </c>
      <c r="B7" s="51">
        <v>1351</v>
      </c>
      <c r="C7" s="51">
        <v>418</v>
      </c>
      <c r="D7" s="52">
        <f aca="true" t="shared" si="0" ref="D7:D15">C7-B7</f>
        <v>-933</v>
      </c>
      <c r="E7" s="141">
        <f aca="true" t="shared" si="1" ref="E7:E15">ROUND(C7/B7*100,1)</f>
        <v>30.9</v>
      </c>
      <c r="G7" s="50"/>
      <c r="H7" s="53"/>
      <c r="K7" s="53"/>
    </row>
    <row r="8" spans="1:11" ht="35.25" customHeight="1">
      <c r="A8" s="140" t="s">
        <v>35</v>
      </c>
      <c r="B8" s="51">
        <v>1450</v>
      </c>
      <c r="C8" s="51">
        <v>663</v>
      </c>
      <c r="D8" s="52">
        <f t="shared" si="0"/>
        <v>-787</v>
      </c>
      <c r="E8" s="141">
        <f t="shared" si="1"/>
        <v>45.7</v>
      </c>
      <c r="G8" s="50"/>
      <c r="H8" s="53"/>
      <c r="K8" s="53"/>
    </row>
    <row r="9" spans="1:11" s="45" customFormat="1" ht="25.5" customHeight="1">
      <c r="A9" s="140" t="s">
        <v>36</v>
      </c>
      <c r="B9" s="51">
        <v>1000</v>
      </c>
      <c r="C9" s="51">
        <v>595</v>
      </c>
      <c r="D9" s="52">
        <f t="shared" si="0"/>
        <v>-405</v>
      </c>
      <c r="E9" s="141">
        <f t="shared" si="1"/>
        <v>59.5</v>
      </c>
      <c r="F9" s="43"/>
      <c r="G9" s="50"/>
      <c r="H9" s="53"/>
      <c r="I9" s="43"/>
      <c r="K9" s="53"/>
    </row>
    <row r="10" spans="1:11" ht="36.75" customHeight="1">
      <c r="A10" s="140" t="s">
        <v>37</v>
      </c>
      <c r="B10" s="51">
        <v>206</v>
      </c>
      <c r="C10" s="51">
        <v>106</v>
      </c>
      <c r="D10" s="52">
        <f t="shared" si="0"/>
        <v>-100</v>
      </c>
      <c r="E10" s="141">
        <f t="shared" si="1"/>
        <v>51.5</v>
      </c>
      <c r="G10" s="50"/>
      <c r="H10" s="53"/>
      <c r="K10" s="53"/>
    </row>
    <row r="11" spans="1:11" ht="28.5" customHeight="1">
      <c r="A11" s="140" t="s">
        <v>38</v>
      </c>
      <c r="B11" s="51">
        <v>903</v>
      </c>
      <c r="C11" s="51">
        <v>366</v>
      </c>
      <c r="D11" s="52">
        <f t="shared" si="0"/>
        <v>-537</v>
      </c>
      <c r="E11" s="141">
        <f t="shared" si="1"/>
        <v>40.5</v>
      </c>
      <c r="G11" s="50"/>
      <c r="H11" s="53"/>
      <c r="K11" s="53"/>
    </row>
    <row r="12" spans="1:11" ht="59.25" customHeight="1">
      <c r="A12" s="140" t="s">
        <v>39</v>
      </c>
      <c r="B12" s="51">
        <v>49</v>
      </c>
      <c r="C12" s="51">
        <v>106</v>
      </c>
      <c r="D12" s="52">
        <f t="shared" si="0"/>
        <v>57</v>
      </c>
      <c r="E12" s="141">
        <f t="shared" si="1"/>
        <v>216.3</v>
      </c>
      <c r="G12" s="50"/>
      <c r="H12" s="53"/>
      <c r="K12" s="53"/>
    </row>
    <row r="13" spans="1:18" ht="30.75" customHeight="1">
      <c r="A13" s="140" t="s">
        <v>40</v>
      </c>
      <c r="B13" s="51">
        <v>174</v>
      </c>
      <c r="C13" s="51">
        <v>399</v>
      </c>
      <c r="D13" s="52">
        <f t="shared" si="0"/>
        <v>225</v>
      </c>
      <c r="E13" s="141">
        <f t="shared" si="1"/>
        <v>229.3</v>
      </c>
      <c r="G13" s="50"/>
      <c r="H13" s="53"/>
      <c r="K13" s="53"/>
      <c r="R13" s="54"/>
    </row>
    <row r="14" spans="1:18" ht="75" customHeight="1">
      <c r="A14" s="140" t="s">
        <v>41</v>
      </c>
      <c r="B14" s="51">
        <v>332</v>
      </c>
      <c r="C14" s="51">
        <v>415</v>
      </c>
      <c r="D14" s="52">
        <f t="shared" si="0"/>
        <v>83</v>
      </c>
      <c r="E14" s="141">
        <f t="shared" si="1"/>
        <v>125</v>
      </c>
      <c r="G14" s="50"/>
      <c r="H14" s="53"/>
      <c r="K14" s="53"/>
      <c r="R14" s="54"/>
    </row>
    <row r="15" spans="1:18" ht="33" customHeight="1" thickBot="1">
      <c r="A15" s="142" t="s">
        <v>42</v>
      </c>
      <c r="B15" s="143">
        <v>498</v>
      </c>
      <c r="C15" s="143">
        <v>460</v>
      </c>
      <c r="D15" s="144">
        <f t="shared" si="0"/>
        <v>-38</v>
      </c>
      <c r="E15" s="145">
        <f t="shared" si="1"/>
        <v>92.4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3"/>
  <sheetViews>
    <sheetView zoomScale="80" zoomScaleNormal="80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57.28125" style="1" customWidth="1"/>
    <col min="2" max="2" width="9.8515625" style="1" customWidth="1"/>
    <col min="3" max="3" width="9.00390625" style="1" customWidth="1"/>
    <col min="4" max="4" width="10.00390625" style="1" customWidth="1"/>
    <col min="5" max="5" width="11.8515625" style="1" customWidth="1"/>
    <col min="6" max="16384" width="9.140625" style="1" customWidth="1"/>
  </cols>
  <sheetData>
    <row r="1" spans="1:5" ht="26.25" customHeight="1">
      <c r="A1" s="311" t="s">
        <v>60</v>
      </c>
      <c r="B1" s="311"/>
      <c r="C1" s="311"/>
      <c r="D1" s="311"/>
      <c r="E1" s="311"/>
    </row>
    <row r="2" spans="1:5" ht="27" customHeight="1">
      <c r="A2" s="312" t="s">
        <v>166</v>
      </c>
      <c r="B2" s="312"/>
      <c r="C2" s="312"/>
      <c r="D2" s="312"/>
      <c r="E2" s="312"/>
    </row>
    <row r="3" spans="1:5" ht="18" customHeight="1">
      <c r="A3" s="313" t="s">
        <v>0</v>
      </c>
      <c r="B3" s="313" t="s">
        <v>64</v>
      </c>
      <c r="C3" s="313" t="s">
        <v>90</v>
      </c>
      <c r="D3" s="314" t="s">
        <v>1</v>
      </c>
      <c r="E3" s="314"/>
    </row>
    <row r="4" spans="1:5" ht="50.25" customHeight="1">
      <c r="A4" s="313"/>
      <c r="B4" s="313"/>
      <c r="C4" s="313"/>
      <c r="D4" s="37" t="s">
        <v>2</v>
      </c>
      <c r="E4" s="55" t="s">
        <v>93</v>
      </c>
    </row>
    <row r="5" spans="1:5" ht="21" customHeight="1">
      <c r="A5" s="204" t="s">
        <v>108</v>
      </c>
      <c r="B5" s="58">
        <v>25942</v>
      </c>
      <c r="C5" s="58">
        <v>25318</v>
      </c>
      <c r="D5" s="56">
        <f aca="true" t="shared" si="0" ref="D5:D30">ROUND(C5/B5*100,1)</f>
        <v>97.6</v>
      </c>
      <c r="E5" s="165">
        <f>C5-B5</f>
        <v>-624</v>
      </c>
    </row>
    <row r="6" spans="1:5" ht="18.75">
      <c r="A6" s="234" t="s">
        <v>109</v>
      </c>
      <c r="B6" s="161">
        <v>15004</v>
      </c>
      <c r="C6" s="161">
        <v>13501</v>
      </c>
      <c r="D6" s="61">
        <f t="shared" si="0"/>
        <v>90</v>
      </c>
      <c r="E6" s="164">
        <f>C6-B6</f>
        <v>-1503</v>
      </c>
    </row>
    <row r="7" spans="1:5" ht="41.25" customHeight="1">
      <c r="A7" s="205" t="s">
        <v>110</v>
      </c>
      <c r="B7" s="58">
        <v>17585</v>
      </c>
      <c r="C7" s="223">
        <v>17342</v>
      </c>
      <c r="D7" s="56">
        <f t="shared" si="0"/>
        <v>98.6</v>
      </c>
      <c r="E7" s="165">
        <f>C7-B7</f>
        <v>-243</v>
      </c>
    </row>
    <row r="8" spans="1:5" ht="37.5">
      <c r="A8" s="206" t="s">
        <v>111</v>
      </c>
      <c r="B8" s="161">
        <v>10117</v>
      </c>
      <c r="C8" s="224">
        <v>10255</v>
      </c>
      <c r="D8" s="56">
        <f t="shared" si="0"/>
        <v>101.4</v>
      </c>
      <c r="E8" s="165">
        <f>C8-B8</f>
        <v>138</v>
      </c>
    </row>
    <row r="9" spans="1:5" ht="33" customHeight="1">
      <c r="A9" s="235" t="s">
        <v>112</v>
      </c>
      <c r="B9" s="225">
        <f>B8/B7*100</f>
        <v>57.531987489337496</v>
      </c>
      <c r="C9" s="225">
        <f>C8/C7*100</f>
        <v>59.133894591165955</v>
      </c>
      <c r="D9" s="318" t="s">
        <v>171</v>
      </c>
      <c r="E9" s="319"/>
    </row>
    <row r="10" spans="1:5" ht="39" customHeight="1">
      <c r="A10" s="236" t="s">
        <v>113</v>
      </c>
      <c r="B10" s="161">
        <v>6895</v>
      </c>
      <c r="C10" s="161">
        <v>6637</v>
      </c>
      <c r="D10" s="56">
        <f>ROUND(C10/B10*100,1)</f>
        <v>96.3</v>
      </c>
      <c r="E10" s="165">
        <f aca="true" t="shared" si="1" ref="E10:E28">C10-B10</f>
        <v>-258</v>
      </c>
    </row>
    <row r="11" spans="1:5" ht="35.25" customHeight="1">
      <c r="A11" s="237" t="s">
        <v>114</v>
      </c>
      <c r="B11" s="161">
        <v>15</v>
      </c>
      <c r="C11" s="161">
        <v>17</v>
      </c>
      <c r="D11" s="56">
        <v>0</v>
      </c>
      <c r="E11" s="164">
        <f t="shared" si="1"/>
        <v>2</v>
      </c>
    </row>
    <row r="12" spans="1:5" ht="36" customHeight="1">
      <c r="A12" s="238" t="s">
        <v>115</v>
      </c>
      <c r="B12" s="161">
        <v>146</v>
      </c>
      <c r="C12" s="161">
        <v>207</v>
      </c>
      <c r="D12" s="63">
        <f>ROUND(C12/B12*100,1)</f>
        <v>141.8</v>
      </c>
      <c r="E12" s="163">
        <f t="shared" si="1"/>
        <v>61</v>
      </c>
    </row>
    <row r="13" spans="1:5" ht="24.75" customHeight="1">
      <c r="A13" s="239" t="s">
        <v>116</v>
      </c>
      <c r="B13" s="62">
        <v>28.8</v>
      </c>
      <c r="C13" s="62">
        <v>28</v>
      </c>
      <c r="D13" s="309" t="s">
        <v>172</v>
      </c>
      <c r="E13" s="325"/>
    </row>
    <row r="14" spans="1:5" ht="39" customHeight="1">
      <c r="A14" s="207" t="s">
        <v>117</v>
      </c>
      <c r="B14" s="162">
        <v>1478</v>
      </c>
      <c r="C14" s="161">
        <v>2157</v>
      </c>
      <c r="D14" s="61">
        <f t="shared" si="0"/>
        <v>145.9</v>
      </c>
      <c r="E14" s="164">
        <f t="shared" si="1"/>
        <v>679</v>
      </c>
    </row>
    <row r="15" spans="1:5" ht="39" customHeight="1">
      <c r="A15" s="240" t="s">
        <v>118</v>
      </c>
      <c r="B15" s="249">
        <v>81.3</v>
      </c>
      <c r="C15" s="383">
        <v>76.6</v>
      </c>
      <c r="D15" s="326" t="s">
        <v>176</v>
      </c>
      <c r="E15" s="310"/>
    </row>
    <row r="16" spans="1:5" ht="16.5" customHeight="1">
      <c r="A16" s="208" t="s">
        <v>119</v>
      </c>
      <c r="B16" s="162">
        <v>232</v>
      </c>
      <c r="C16" s="161">
        <v>1102</v>
      </c>
      <c r="D16" s="61">
        <f t="shared" si="0"/>
        <v>475</v>
      </c>
      <c r="E16" s="164">
        <f t="shared" si="1"/>
        <v>870</v>
      </c>
    </row>
    <row r="17" spans="1:5" ht="39" customHeight="1">
      <c r="A17" s="241" t="s">
        <v>120</v>
      </c>
      <c r="B17" s="250">
        <v>5.4</v>
      </c>
      <c r="C17" s="62">
        <v>30</v>
      </c>
      <c r="D17" s="309">
        <v>30</v>
      </c>
      <c r="E17" s="310"/>
    </row>
    <row r="18" spans="1:5" ht="17.25" customHeight="1">
      <c r="A18" s="209" t="s">
        <v>121</v>
      </c>
      <c r="B18" s="162">
        <v>1</v>
      </c>
      <c r="C18" s="161">
        <v>18</v>
      </c>
      <c r="D18" s="164" t="s">
        <v>160</v>
      </c>
      <c r="E18" s="164">
        <f t="shared" si="1"/>
        <v>17</v>
      </c>
    </row>
    <row r="19" spans="1:5" ht="36.75" customHeight="1">
      <c r="A19" s="210" t="s">
        <v>122</v>
      </c>
      <c r="B19" s="65">
        <v>4777</v>
      </c>
      <c r="C19" s="166">
        <v>4802</v>
      </c>
      <c r="D19" s="56">
        <f t="shared" si="0"/>
        <v>100.5</v>
      </c>
      <c r="E19" s="167">
        <f t="shared" si="1"/>
        <v>25</v>
      </c>
    </row>
    <row r="20" spans="1:5" ht="21.75" customHeight="1">
      <c r="A20" s="244" t="s">
        <v>123</v>
      </c>
      <c r="B20" s="242">
        <v>4731</v>
      </c>
      <c r="C20" s="243">
        <v>4744</v>
      </c>
      <c r="D20" s="56">
        <f t="shared" si="0"/>
        <v>100.3</v>
      </c>
      <c r="E20" s="167">
        <f t="shared" si="1"/>
        <v>13</v>
      </c>
    </row>
    <row r="21" spans="1:5" ht="48" customHeight="1">
      <c r="A21" s="207" t="s">
        <v>124</v>
      </c>
      <c r="B21" s="162">
        <v>66993</v>
      </c>
      <c r="C21" s="203">
        <v>75703</v>
      </c>
      <c r="D21" s="64">
        <f t="shared" si="0"/>
        <v>113</v>
      </c>
      <c r="E21" s="168">
        <f t="shared" si="1"/>
        <v>8710</v>
      </c>
    </row>
    <row r="22" spans="1:5" ht="19.5" customHeight="1">
      <c r="A22" s="207" t="s">
        <v>123</v>
      </c>
      <c r="B22" s="162">
        <v>25231</v>
      </c>
      <c r="C22" s="203">
        <v>24460</v>
      </c>
      <c r="D22" s="64">
        <f t="shared" si="0"/>
        <v>96.9</v>
      </c>
      <c r="E22" s="168">
        <f t="shared" si="1"/>
        <v>-771</v>
      </c>
    </row>
    <row r="23" spans="1:5" ht="38.25" customHeight="1">
      <c r="A23" s="207" t="s">
        <v>125</v>
      </c>
      <c r="B23" s="162">
        <v>20856</v>
      </c>
      <c r="C23" s="203">
        <v>21500</v>
      </c>
      <c r="D23" s="64">
        <f t="shared" si="0"/>
        <v>103.1</v>
      </c>
      <c r="E23" s="168">
        <f t="shared" si="1"/>
        <v>644</v>
      </c>
    </row>
    <row r="24" spans="1:5" ht="38.25" customHeight="1">
      <c r="A24" s="207" t="s">
        <v>126</v>
      </c>
      <c r="B24" s="162">
        <v>1962</v>
      </c>
      <c r="C24" s="203">
        <v>1882</v>
      </c>
      <c r="D24" s="64">
        <f t="shared" si="0"/>
        <v>95.9</v>
      </c>
      <c r="E24" s="168">
        <f t="shared" si="1"/>
        <v>-80</v>
      </c>
    </row>
    <row r="25" spans="1:5" ht="27" customHeight="1">
      <c r="A25" s="207" t="s">
        <v>127</v>
      </c>
      <c r="B25" s="249">
        <v>7.6</v>
      </c>
      <c r="C25" s="251">
        <v>7.4</v>
      </c>
      <c r="D25" s="309" t="s">
        <v>161</v>
      </c>
      <c r="E25" s="310"/>
    </row>
    <row r="26" spans="1:5" ht="38.25" customHeight="1">
      <c r="A26" s="207" t="s">
        <v>128</v>
      </c>
      <c r="B26" s="249">
        <v>27.8</v>
      </c>
      <c r="C26" s="251">
        <v>30.1</v>
      </c>
      <c r="D26" s="309" t="s">
        <v>175</v>
      </c>
      <c r="E26" s="310"/>
    </row>
    <row r="27" spans="1:5" ht="37.5">
      <c r="A27" s="211" t="s">
        <v>129</v>
      </c>
      <c r="B27" s="161">
        <v>4492</v>
      </c>
      <c r="C27" s="231">
        <v>4616</v>
      </c>
      <c r="D27" s="64">
        <f t="shared" si="0"/>
        <v>102.8</v>
      </c>
      <c r="E27" s="168">
        <f t="shared" si="1"/>
        <v>124</v>
      </c>
    </row>
    <row r="28" spans="1:5" ht="18.75">
      <c r="A28" s="210" t="s">
        <v>130</v>
      </c>
      <c r="B28" s="65">
        <v>21938</v>
      </c>
      <c r="C28" s="223">
        <v>22714</v>
      </c>
      <c r="D28" s="56">
        <f t="shared" si="0"/>
        <v>103.5</v>
      </c>
      <c r="E28" s="165">
        <f t="shared" si="1"/>
        <v>776</v>
      </c>
    </row>
    <row r="29" spans="1:5" ht="16.5" customHeight="1">
      <c r="A29" s="245" t="s">
        <v>131</v>
      </c>
      <c r="B29" s="246">
        <v>20843</v>
      </c>
      <c r="C29" s="247">
        <v>21513</v>
      </c>
      <c r="D29" s="56">
        <f t="shared" si="0"/>
        <v>103.2</v>
      </c>
      <c r="E29" s="165">
        <f>C29-B29</f>
        <v>670</v>
      </c>
    </row>
    <row r="30" spans="1:5" ht="16.5" customHeight="1">
      <c r="A30" s="208" t="s">
        <v>132</v>
      </c>
      <c r="B30" s="65">
        <v>17066</v>
      </c>
      <c r="C30" s="223">
        <v>16983</v>
      </c>
      <c r="D30" s="56">
        <f t="shared" si="0"/>
        <v>99.5</v>
      </c>
      <c r="E30" s="165">
        <f>C30-B30</f>
        <v>-83</v>
      </c>
    </row>
    <row r="31" spans="1:5" ht="16.5" customHeight="1">
      <c r="A31" s="248" t="s">
        <v>133</v>
      </c>
      <c r="B31" s="252">
        <v>77.8</v>
      </c>
      <c r="C31" s="253">
        <v>74.8</v>
      </c>
      <c r="D31" s="309" t="s">
        <v>173</v>
      </c>
      <c r="E31" s="310"/>
    </row>
    <row r="32" spans="1:5" ht="9" customHeight="1">
      <c r="A32" s="320" t="s">
        <v>167</v>
      </c>
      <c r="B32" s="320"/>
      <c r="C32" s="320"/>
      <c r="D32" s="320"/>
      <c r="E32" s="320"/>
    </row>
    <row r="33" spans="1:5" ht="21.75" customHeight="1">
      <c r="A33" s="321"/>
      <c r="B33" s="321"/>
      <c r="C33" s="321"/>
      <c r="D33" s="321"/>
      <c r="E33" s="321"/>
    </row>
    <row r="34" spans="1:5" ht="12.75" customHeight="1">
      <c r="A34" s="313" t="s">
        <v>0</v>
      </c>
      <c r="B34" s="322">
        <v>2018</v>
      </c>
      <c r="C34" s="322">
        <v>2019</v>
      </c>
      <c r="D34" s="323" t="s">
        <v>1</v>
      </c>
      <c r="E34" s="324"/>
    </row>
    <row r="35" spans="1:5" ht="48.75" customHeight="1">
      <c r="A35" s="313"/>
      <c r="B35" s="313"/>
      <c r="C35" s="313"/>
      <c r="D35" s="37" t="s">
        <v>2</v>
      </c>
      <c r="E35" s="55" t="s">
        <v>94</v>
      </c>
    </row>
    <row r="36" spans="1:5" ht="26.25" customHeight="1">
      <c r="A36" s="205" t="s">
        <v>108</v>
      </c>
      <c r="B36" s="65">
        <v>11257</v>
      </c>
      <c r="C36" s="58">
        <v>10620</v>
      </c>
      <c r="D36" s="56">
        <f>ROUND(C36/B36*100,1)</f>
        <v>94.3</v>
      </c>
      <c r="E36" s="57">
        <f>C36-B36</f>
        <v>-637</v>
      </c>
    </row>
    <row r="37" spans="1:5" ht="37.5">
      <c r="A37" s="205" t="s">
        <v>125</v>
      </c>
      <c r="B37" s="65">
        <v>9059</v>
      </c>
      <c r="C37" s="58">
        <v>9004</v>
      </c>
      <c r="D37" s="56">
        <f>ROUND(C37/B37*100,1)</f>
        <v>99.4</v>
      </c>
      <c r="E37" s="56">
        <f>C37-B37</f>
        <v>-55</v>
      </c>
    </row>
    <row r="38" spans="1:5" ht="37.5">
      <c r="A38" s="205" t="s">
        <v>170</v>
      </c>
      <c r="B38" s="65">
        <v>2540</v>
      </c>
      <c r="C38" s="58">
        <v>3277</v>
      </c>
      <c r="D38" s="56">
        <f>ROUND(C38/B38*100,1)</f>
        <v>129</v>
      </c>
      <c r="E38" s="56">
        <f>C38-B38</f>
        <v>737</v>
      </c>
    </row>
    <row r="39" spans="1:5" ht="33.75" customHeight="1">
      <c r="A39" s="212" t="s">
        <v>134</v>
      </c>
      <c r="B39" s="58">
        <v>2355</v>
      </c>
      <c r="C39" s="58">
        <v>2417</v>
      </c>
      <c r="D39" s="56">
        <f>ROUND(C39/B39*100,1)</f>
        <v>102.6</v>
      </c>
      <c r="E39" s="37">
        <f>C39-B39</f>
        <v>62</v>
      </c>
    </row>
    <row r="40" spans="1:5" ht="34.5" customHeight="1">
      <c r="A40" s="212" t="s">
        <v>135</v>
      </c>
      <c r="B40" s="233" t="s">
        <v>3</v>
      </c>
      <c r="C40" s="58">
        <v>635</v>
      </c>
      <c r="D40" s="233" t="s">
        <v>3</v>
      </c>
      <c r="E40" s="233" t="s">
        <v>3</v>
      </c>
    </row>
    <row r="41" spans="1:6" ht="35.25" customHeight="1">
      <c r="A41" s="213" t="s">
        <v>4</v>
      </c>
      <c r="B41" s="232">
        <v>4342</v>
      </c>
      <c r="C41" s="58">
        <v>5561</v>
      </c>
      <c r="D41" s="57">
        <f>ROUND(C41/B41*100,1)</f>
        <v>128.1</v>
      </c>
      <c r="E41" s="59" t="s">
        <v>174</v>
      </c>
      <c r="F41" s="2"/>
    </row>
    <row r="42" spans="1:5" ht="35.25" customHeight="1">
      <c r="A42" s="205" t="s">
        <v>136</v>
      </c>
      <c r="B42" s="60">
        <v>5</v>
      </c>
      <c r="C42" s="60">
        <v>4</v>
      </c>
      <c r="D42" s="315" t="s">
        <v>139</v>
      </c>
      <c r="E42" s="316"/>
    </row>
    <row r="43" spans="1:5" ht="33" customHeight="1">
      <c r="A43" s="317"/>
      <c r="B43" s="317"/>
      <c r="C43" s="317"/>
      <c r="D43" s="317"/>
      <c r="E43" s="317"/>
    </row>
  </sheetData>
  <sheetProtection/>
  <mergeCells count="20">
    <mergeCell ref="D42:E42"/>
    <mergeCell ref="A43:E43"/>
    <mergeCell ref="D9:E9"/>
    <mergeCell ref="A32:E33"/>
    <mergeCell ref="A34:A35"/>
    <mergeCell ref="B34:B35"/>
    <mergeCell ref="C34:C35"/>
    <mergeCell ref="D34:E34"/>
    <mergeCell ref="D13:E13"/>
    <mergeCell ref="D15:E15"/>
    <mergeCell ref="A1:E1"/>
    <mergeCell ref="A2:E2"/>
    <mergeCell ref="A3:A4"/>
    <mergeCell ref="B3:B4"/>
    <mergeCell ref="C3:C4"/>
    <mergeCell ref="D3:E3"/>
    <mergeCell ref="D17:E17"/>
    <mergeCell ref="D25:E25"/>
    <mergeCell ref="D26:E26"/>
    <mergeCell ref="D31:E31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A38"/>
  <sheetViews>
    <sheetView tabSelected="1" view="pageBreakPreview" zoomScale="75" zoomScaleNormal="75" zoomScaleSheetLayoutView="75" zoomScalePageLayoutView="0" workbookViewId="0" topLeftCell="A1">
      <selection activeCell="BP17" sqref="BP17"/>
    </sheetView>
  </sheetViews>
  <sheetFormatPr defaultColWidth="9.140625" defaultRowHeight="15"/>
  <cols>
    <col min="1" max="1" width="29.28125" style="6" customWidth="1"/>
    <col min="2" max="3" width="10.00390625" style="6" customWidth="1"/>
    <col min="4" max="4" width="8.57421875" style="6" customWidth="1"/>
    <col min="5" max="6" width="9.28125" style="6" customWidth="1"/>
    <col min="7" max="7" width="8.7109375" style="6" customWidth="1"/>
    <col min="8" max="8" width="7.57421875" style="6" customWidth="1"/>
    <col min="9" max="9" width="8.7109375" style="6" customWidth="1"/>
    <col min="10" max="10" width="8.140625" style="6" customWidth="1"/>
    <col min="11" max="11" width="8.8515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8515625" style="6" customWidth="1"/>
    <col min="18" max="18" width="8.57421875" style="6" customWidth="1"/>
    <col min="19" max="20" width="7.8515625" style="6" customWidth="1"/>
    <col min="21" max="22" width="8.28125" style="6" customWidth="1"/>
    <col min="23" max="23" width="7.57421875" style="6" customWidth="1"/>
    <col min="24" max="24" width="7.28125" style="6" customWidth="1"/>
    <col min="25" max="28" width="6.7109375" style="6" hidden="1" customWidth="1"/>
    <col min="29" max="29" width="8.57421875" style="6" customWidth="1"/>
    <col min="30" max="30" width="8.8515625" style="6" customWidth="1"/>
    <col min="31" max="31" width="6.421875" style="6" customWidth="1"/>
    <col min="32" max="32" width="8.421875" style="6" customWidth="1"/>
    <col min="33" max="33" width="8.28125" style="6" customWidth="1"/>
    <col min="34" max="34" width="8.421875" style="6" customWidth="1"/>
    <col min="35" max="35" width="6.7109375" style="6" customWidth="1"/>
    <col min="36" max="36" width="8.28125" style="6" customWidth="1"/>
    <col min="37" max="37" width="8.421875" style="6" customWidth="1"/>
    <col min="38" max="39" width="7.8515625" style="6" customWidth="1"/>
    <col min="40" max="40" width="7.140625" style="6" customWidth="1"/>
    <col min="41" max="41" width="8.57421875" style="6" customWidth="1"/>
    <col min="42" max="42" width="9.421875" style="6" customWidth="1"/>
    <col min="43" max="44" width="7.28125" style="6" customWidth="1"/>
    <col min="45" max="48" width="7.421875" style="6" hidden="1" customWidth="1"/>
    <col min="49" max="49" width="10.00390625" style="6" customWidth="1"/>
    <col min="50" max="50" width="10.7109375" style="6" customWidth="1"/>
    <col min="51" max="51" width="7.421875" style="6" customWidth="1"/>
    <col min="52" max="52" width="7.7109375" style="6" customWidth="1"/>
    <col min="53" max="53" width="9.7109375" style="6" customWidth="1"/>
    <col min="54" max="54" width="8.7109375" style="6" customWidth="1"/>
    <col min="55" max="55" width="6.7109375" style="6" customWidth="1"/>
    <col min="56" max="56" width="8.140625" style="6" customWidth="1"/>
    <col min="57" max="57" width="7.421875" style="6" customWidth="1"/>
    <col min="58" max="58" width="8.00390625" style="6" customWidth="1"/>
    <col min="59" max="59" width="6.00390625" style="6" customWidth="1"/>
    <col min="60" max="60" width="7.140625" style="6" customWidth="1"/>
    <col min="61" max="61" width="7.7109375" style="6" customWidth="1"/>
    <col min="62" max="62" width="8.57421875" style="6" customWidth="1"/>
    <col min="63" max="63" width="6.421875" style="6" customWidth="1"/>
    <col min="64" max="64" width="7.28125" style="6" customWidth="1"/>
    <col min="65" max="65" width="7.00390625" style="6" customWidth="1"/>
    <col min="66" max="66" width="8.00390625" style="6" customWidth="1"/>
    <col min="67" max="67" width="6.8515625" style="6" customWidth="1"/>
    <col min="68" max="68" width="7.57421875" style="6" customWidth="1"/>
    <col min="69" max="69" width="7.7109375" style="6" customWidth="1"/>
    <col min="70" max="70" width="9.140625" style="6" customWidth="1"/>
    <col min="71" max="71" width="7.8515625" style="6" customWidth="1"/>
    <col min="72" max="72" width="10.140625" style="6" customWidth="1"/>
    <col min="73" max="73" width="7.28125" style="6" customWidth="1"/>
    <col min="74" max="74" width="7.57421875" style="6" customWidth="1"/>
    <col min="75" max="75" width="7.28125" style="6" customWidth="1"/>
    <col min="76" max="76" width="8.00390625" style="6" customWidth="1"/>
    <col min="77" max="16384" width="9.140625" style="6" customWidth="1"/>
  </cols>
  <sheetData>
    <row r="1" spans="1:73" ht="24.75" customHeight="1">
      <c r="A1" s="3"/>
      <c r="B1" s="348" t="s">
        <v>61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E1" s="7"/>
      <c r="BG1" s="7"/>
      <c r="BH1" s="7"/>
      <c r="BJ1" s="8"/>
      <c r="BO1" s="8"/>
      <c r="BP1" s="8"/>
      <c r="BU1" s="8"/>
    </row>
    <row r="2" spans="1:76" ht="39.75" customHeight="1" thickBot="1">
      <c r="A2" s="9"/>
      <c r="B2" s="349" t="s">
        <v>168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  <c r="AT2" s="11"/>
      <c r="AU2" s="11"/>
      <c r="AV2" s="11"/>
      <c r="AW2" s="11"/>
      <c r="AX2" s="11"/>
      <c r="AZ2" s="8" t="s">
        <v>5</v>
      </c>
      <c r="BA2" s="11"/>
      <c r="BB2" s="11"/>
      <c r="BC2" s="11"/>
      <c r="BD2" s="11"/>
      <c r="BE2" s="12"/>
      <c r="BF2" s="12"/>
      <c r="BG2" s="12"/>
      <c r="BH2" s="12"/>
      <c r="BI2" s="12"/>
      <c r="BM2" s="8"/>
      <c r="BT2" s="8"/>
      <c r="BX2" s="8" t="s">
        <v>5</v>
      </c>
    </row>
    <row r="3" spans="1:76" ht="15" customHeight="1">
      <c r="A3" s="333"/>
      <c r="B3" s="327" t="s">
        <v>6</v>
      </c>
      <c r="C3" s="327"/>
      <c r="D3" s="327"/>
      <c r="E3" s="327"/>
      <c r="F3" s="380" t="s">
        <v>99</v>
      </c>
      <c r="G3" s="381"/>
      <c r="H3" s="381"/>
      <c r="I3" s="382"/>
      <c r="J3" s="337" t="s">
        <v>91</v>
      </c>
      <c r="K3" s="338"/>
      <c r="L3" s="338"/>
      <c r="M3" s="339"/>
      <c r="N3" s="337" t="s">
        <v>65</v>
      </c>
      <c r="O3" s="338"/>
      <c r="P3" s="338"/>
      <c r="Q3" s="339"/>
      <c r="R3" s="350" t="s">
        <v>101</v>
      </c>
      <c r="S3" s="351"/>
      <c r="T3" s="352"/>
      <c r="U3" s="350" t="s">
        <v>92</v>
      </c>
      <c r="V3" s="351"/>
      <c r="W3" s="351"/>
      <c r="X3" s="352"/>
      <c r="Y3" s="350" t="s">
        <v>7</v>
      </c>
      <c r="Z3" s="351"/>
      <c r="AA3" s="351"/>
      <c r="AB3" s="352"/>
      <c r="AC3" s="350" t="s">
        <v>8</v>
      </c>
      <c r="AD3" s="351"/>
      <c r="AE3" s="351"/>
      <c r="AF3" s="352"/>
      <c r="AG3" s="370" t="s">
        <v>68</v>
      </c>
      <c r="AH3" s="371"/>
      <c r="AI3" s="371"/>
      <c r="AJ3" s="371"/>
      <c r="AK3" s="372"/>
      <c r="AL3" s="372"/>
      <c r="AM3" s="372"/>
      <c r="AN3" s="373"/>
      <c r="AO3" s="350" t="s">
        <v>9</v>
      </c>
      <c r="AP3" s="351"/>
      <c r="AQ3" s="351"/>
      <c r="AR3" s="352"/>
      <c r="AS3" s="13"/>
      <c r="AT3" s="14"/>
      <c r="AU3" s="14"/>
      <c r="AV3" s="14"/>
      <c r="AW3" s="362" t="s">
        <v>10</v>
      </c>
      <c r="AX3" s="362"/>
      <c r="AY3" s="362"/>
      <c r="AZ3" s="362"/>
      <c r="BA3" s="363" t="s">
        <v>11</v>
      </c>
      <c r="BB3" s="363"/>
      <c r="BC3" s="363"/>
      <c r="BD3" s="363"/>
      <c r="BE3" s="350" t="s">
        <v>95</v>
      </c>
      <c r="BF3" s="351"/>
      <c r="BG3" s="351"/>
      <c r="BH3" s="352"/>
      <c r="BI3" s="380" t="s">
        <v>102</v>
      </c>
      <c r="BJ3" s="381"/>
      <c r="BK3" s="381"/>
      <c r="BL3" s="382"/>
      <c r="BM3" s="350" t="s">
        <v>169</v>
      </c>
      <c r="BN3" s="351"/>
      <c r="BO3" s="352"/>
      <c r="BP3" s="350" t="s">
        <v>104</v>
      </c>
      <c r="BQ3" s="351"/>
      <c r="BR3" s="351"/>
      <c r="BS3" s="351"/>
      <c r="BT3" s="352"/>
      <c r="BU3" s="327" t="s">
        <v>4</v>
      </c>
      <c r="BV3" s="327"/>
      <c r="BW3" s="327"/>
      <c r="BX3" s="327"/>
    </row>
    <row r="4" spans="1:76" ht="38.25" customHeight="1">
      <c r="A4" s="334"/>
      <c r="B4" s="327"/>
      <c r="C4" s="327"/>
      <c r="D4" s="327"/>
      <c r="E4" s="327"/>
      <c r="F4" s="327" t="s">
        <v>100</v>
      </c>
      <c r="G4" s="327"/>
      <c r="H4" s="327"/>
      <c r="I4" s="327"/>
      <c r="J4" s="340"/>
      <c r="K4" s="341"/>
      <c r="L4" s="341"/>
      <c r="M4" s="342"/>
      <c r="N4" s="340"/>
      <c r="O4" s="341"/>
      <c r="P4" s="341"/>
      <c r="Q4" s="342"/>
      <c r="R4" s="353"/>
      <c r="S4" s="354"/>
      <c r="T4" s="355"/>
      <c r="U4" s="353"/>
      <c r="V4" s="354"/>
      <c r="W4" s="354"/>
      <c r="X4" s="355"/>
      <c r="Y4" s="353"/>
      <c r="Z4" s="354"/>
      <c r="AA4" s="354"/>
      <c r="AB4" s="355"/>
      <c r="AC4" s="353"/>
      <c r="AD4" s="354"/>
      <c r="AE4" s="354"/>
      <c r="AF4" s="355"/>
      <c r="AG4" s="365" t="s">
        <v>66</v>
      </c>
      <c r="AH4" s="327"/>
      <c r="AI4" s="327"/>
      <c r="AJ4" s="327"/>
      <c r="AK4" s="350" t="s">
        <v>67</v>
      </c>
      <c r="AL4" s="351"/>
      <c r="AM4" s="351"/>
      <c r="AN4" s="352"/>
      <c r="AO4" s="353"/>
      <c r="AP4" s="354"/>
      <c r="AQ4" s="354"/>
      <c r="AR4" s="355"/>
      <c r="AS4" s="15"/>
      <c r="AT4" s="16"/>
      <c r="AU4" s="366" t="s">
        <v>12</v>
      </c>
      <c r="AV4" s="367"/>
      <c r="AW4" s="362"/>
      <c r="AX4" s="362"/>
      <c r="AY4" s="362"/>
      <c r="AZ4" s="362"/>
      <c r="BA4" s="363"/>
      <c r="BB4" s="363"/>
      <c r="BC4" s="363"/>
      <c r="BD4" s="363"/>
      <c r="BE4" s="353"/>
      <c r="BF4" s="354"/>
      <c r="BG4" s="354"/>
      <c r="BH4" s="355"/>
      <c r="BI4" s="350" t="s">
        <v>103</v>
      </c>
      <c r="BJ4" s="351"/>
      <c r="BK4" s="351"/>
      <c r="BL4" s="352"/>
      <c r="BM4" s="353"/>
      <c r="BN4" s="354"/>
      <c r="BO4" s="355"/>
      <c r="BP4" s="356"/>
      <c r="BQ4" s="357"/>
      <c r="BR4" s="357"/>
      <c r="BS4" s="357"/>
      <c r="BT4" s="358"/>
      <c r="BU4" s="327"/>
      <c r="BV4" s="327"/>
      <c r="BW4" s="327"/>
      <c r="BX4" s="327"/>
    </row>
    <row r="5" spans="1:76" ht="15" customHeight="1">
      <c r="A5" s="334"/>
      <c r="B5" s="336"/>
      <c r="C5" s="336"/>
      <c r="D5" s="336"/>
      <c r="E5" s="336"/>
      <c r="F5" s="327"/>
      <c r="G5" s="327"/>
      <c r="H5" s="327"/>
      <c r="I5" s="327"/>
      <c r="J5" s="343"/>
      <c r="K5" s="344"/>
      <c r="L5" s="344"/>
      <c r="M5" s="345"/>
      <c r="N5" s="343"/>
      <c r="O5" s="344"/>
      <c r="P5" s="344"/>
      <c r="Q5" s="345"/>
      <c r="R5" s="356"/>
      <c r="S5" s="357"/>
      <c r="T5" s="358"/>
      <c r="U5" s="356"/>
      <c r="V5" s="357"/>
      <c r="W5" s="357"/>
      <c r="X5" s="358"/>
      <c r="Y5" s="356"/>
      <c r="Z5" s="357"/>
      <c r="AA5" s="357"/>
      <c r="AB5" s="358"/>
      <c r="AC5" s="356"/>
      <c r="AD5" s="357"/>
      <c r="AE5" s="357"/>
      <c r="AF5" s="358"/>
      <c r="AG5" s="365"/>
      <c r="AH5" s="327"/>
      <c r="AI5" s="327"/>
      <c r="AJ5" s="327"/>
      <c r="AK5" s="356"/>
      <c r="AL5" s="357"/>
      <c r="AM5" s="357"/>
      <c r="AN5" s="358"/>
      <c r="AO5" s="356"/>
      <c r="AP5" s="357"/>
      <c r="AQ5" s="357"/>
      <c r="AR5" s="358"/>
      <c r="AS5" s="17"/>
      <c r="AT5" s="18"/>
      <c r="AU5" s="368"/>
      <c r="AV5" s="369"/>
      <c r="AW5" s="362"/>
      <c r="AX5" s="362"/>
      <c r="AY5" s="362"/>
      <c r="AZ5" s="362"/>
      <c r="BA5" s="363"/>
      <c r="BB5" s="363"/>
      <c r="BC5" s="363"/>
      <c r="BD5" s="363"/>
      <c r="BE5" s="356"/>
      <c r="BF5" s="357"/>
      <c r="BG5" s="357"/>
      <c r="BH5" s="358"/>
      <c r="BI5" s="356"/>
      <c r="BJ5" s="357"/>
      <c r="BK5" s="357"/>
      <c r="BL5" s="358"/>
      <c r="BM5" s="356"/>
      <c r="BN5" s="357"/>
      <c r="BO5" s="358"/>
      <c r="BP5" s="370" t="s">
        <v>105</v>
      </c>
      <c r="BQ5" s="371"/>
      <c r="BR5" s="371"/>
      <c r="BS5" s="365"/>
      <c r="BT5" s="202" t="s">
        <v>106</v>
      </c>
      <c r="BU5" s="327"/>
      <c r="BV5" s="327"/>
      <c r="BW5" s="327"/>
      <c r="BX5" s="327"/>
    </row>
    <row r="6" spans="1:76" ht="35.25" customHeight="1">
      <c r="A6" s="334"/>
      <c r="B6" s="328">
        <v>2018</v>
      </c>
      <c r="C6" s="328">
        <v>2019</v>
      </c>
      <c r="D6" s="332" t="s">
        <v>13</v>
      </c>
      <c r="E6" s="332"/>
      <c r="F6" s="328">
        <v>2018</v>
      </c>
      <c r="G6" s="328">
        <v>2019</v>
      </c>
      <c r="H6" s="332" t="s">
        <v>13</v>
      </c>
      <c r="I6" s="332"/>
      <c r="J6" s="346">
        <v>2018</v>
      </c>
      <c r="K6" s="346">
        <v>2019</v>
      </c>
      <c r="L6" s="359" t="s">
        <v>13</v>
      </c>
      <c r="M6" s="360"/>
      <c r="N6" s="346">
        <v>2018</v>
      </c>
      <c r="O6" s="346">
        <v>2019</v>
      </c>
      <c r="P6" s="361" t="s">
        <v>13</v>
      </c>
      <c r="Q6" s="361"/>
      <c r="R6" s="377">
        <v>2018</v>
      </c>
      <c r="S6" s="328">
        <v>2019</v>
      </c>
      <c r="T6" s="378" t="s">
        <v>107</v>
      </c>
      <c r="U6" s="328">
        <v>2018</v>
      </c>
      <c r="V6" s="328">
        <v>2019</v>
      </c>
      <c r="W6" s="364" t="s">
        <v>13</v>
      </c>
      <c r="X6" s="364"/>
      <c r="Y6" s="364">
        <v>2014</v>
      </c>
      <c r="Z6" s="364">
        <v>2015</v>
      </c>
      <c r="AA6" s="374" t="s">
        <v>13</v>
      </c>
      <c r="AB6" s="375"/>
      <c r="AC6" s="328">
        <v>2018</v>
      </c>
      <c r="AD6" s="328">
        <v>2019</v>
      </c>
      <c r="AE6" s="332" t="s">
        <v>13</v>
      </c>
      <c r="AF6" s="332"/>
      <c r="AG6" s="328">
        <v>2018</v>
      </c>
      <c r="AH6" s="328">
        <v>2019</v>
      </c>
      <c r="AI6" s="332" t="s">
        <v>13</v>
      </c>
      <c r="AJ6" s="332"/>
      <c r="AK6" s="328">
        <v>2018</v>
      </c>
      <c r="AL6" s="328">
        <v>2019</v>
      </c>
      <c r="AM6" s="332" t="s">
        <v>13</v>
      </c>
      <c r="AN6" s="332"/>
      <c r="AO6" s="328">
        <v>2018</v>
      </c>
      <c r="AP6" s="328">
        <v>2019</v>
      </c>
      <c r="AQ6" s="332" t="s">
        <v>13</v>
      </c>
      <c r="AR6" s="332"/>
      <c r="AS6" s="19"/>
      <c r="AT6" s="20"/>
      <c r="AU6" s="20"/>
      <c r="AV6" s="20"/>
      <c r="AW6" s="346">
        <v>2018</v>
      </c>
      <c r="AX6" s="346">
        <v>2019</v>
      </c>
      <c r="AY6" s="361" t="s">
        <v>13</v>
      </c>
      <c r="AZ6" s="361"/>
      <c r="BA6" s="361" t="s">
        <v>14</v>
      </c>
      <c r="BB6" s="361"/>
      <c r="BC6" s="361" t="s">
        <v>13</v>
      </c>
      <c r="BD6" s="361"/>
      <c r="BE6" s="328">
        <v>2018</v>
      </c>
      <c r="BF6" s="328">
        <v>2019</v>
      </c>
      <c r="BG6" s="332" t="s">
        <v>13</v>
      </c>
      <c r="BH6" s="332"/>
      <c r="BI6" s="328">
        <v>2018</v>
      </c>
      <c r="BJ6" s="328">
        <v>2019</v>
      </c>
      <c r="BK6" s="332" t="s">
        <v>13</v>
      </c>
      <c r="BL6" s="332"/>
      <c r="BM6" s="328">
        <v>2018</v>
      </c>
      <c r="BN6" s="328">
        <v>2019</v>
      </c>
      <c r="BO6" s="376" t="s">
        <v>15</v>
      </c>
      <c r="BP6" s="377">
        <v>2018</v>
      </c>
      <c r="BQ6" s="328">
        <v>2019</v>
      </c>
      <c r="BR6" s="332" t="s">
        <v>13</v>
      </c>
      <c r="BS6" s="332"/>
      <c r="BT6" s="328">
        <v>2019</v>
      </c>
      <c r="BU6" s="328">
        <v>2018</v>
      </c>
      <c r="BV6" s="328">
        <v>2019</v>
      </c>
      <c r="BW6" s="330" t="s">
        <v>13</v>
      </c>
      <c r="BX6" s="331"/>
    </row>
    <row r="7" spans="1:76" s="28" customFormat="1" ht="18.75" customHeight="1">
      <c r="A7" s="335"/>
      <c r="B7" s="329"/>
      <c r="C7" s="329"/>
      <c r="D7" s="21" t="s">
        <v>2</v>
      </c>
      <c r="E7" s="21" t="s">
        <v>15</v>
      </c>
      <c r="F7" s="329"/>
      <c r="G7" s="329"/>
      <c r="H7" s="21" t="s">
        <v>2</v>
      </c>
      <c r="I7" s="21" t="s">
        <v>15</v>
      </c>
      <c r="J7" s="347"/>
      <c r="K7" s="347"/>
      <c r="L7" s="215" t="s">
        <v>2</v>
      </c>
      <c r="M7" s="215" t="s">
        <v>15</v>
      </c>
      <c r="N7" s="347"/>
      <c r="O7" s="347"/>
      <c r="P7" s="215" t="s">
        <v>2</v>
      </c>
      <c r="Q7" s="215" t="s">
        <v>15</v>
      </c>
      <c r="R7" s="377"/>
      <c r="S7" s="329"/>
      <c r="T7" s="379"/>
      <c r="U7" s="329"/>
      <c r="V7" s="329"/>
      <c r="W7" s="22" t="s">
        <v>2</v>
      </c>
      <c r="X7" s="22" t="s">
        <v>15</v>
      </c>
      <c r="Y7" s="364"/>
      <c r="Z7" s="364"/>
      <c r="AA7" s="22" t="s">
        <v>2</v>
      </c>
      <c r="AB7" s="22" t="s">
        <v>15</v>
      </c>
      <c r="AC7" s="329"/>
      <c r="AD7" s="329"/>
      <c r="AE7" s="21" t="s">
        <v>2</v>
      </c>
      <c r="AF7" s="21" t="s">
        <v>15</v>
      </c>
      <c r="AG7" s="329"/>
      <c r="AH7" s="329"/>
      <c r="AI7" s="21" t="s">
        <v>2</v>
      </c>
      <c r="AJ7" s="21" t="s">
        <v>15</v>
      </c>
      <c r="AK7" s="329"/>
      <c r="AL7" s="329"/>
      <c r="AM7" s="21" t="s">
        <v>2</v>
      </c>
      <c r="AN7" s="21" t="s">
        <v>15</v>
      </c>
      <c r="AO7" s="329"/>
      <c r="AP7" s="329"/>
      <c r="AQ7" s="21" t="s">
        <v>2</v>
      </c>
      <c r="AR7" s="21" t="s">
        <v>15</v>
      </c>
      <c r="AS7" s="23">
        <v>2016</v>
      </c>
      <c r="AT7" s="24">
        <v>2017</v>
      </c>
      <c r="AU7" s="25">
        <v>2016</v>
      </c>
      <c r="AV7" s="26">
        <v>2017</v>
      </c>
      <c r="AW7" s="347"/>
      <c r="AX7" s="347"/>
      <c r="AY7" s="215" t="s">
        <v>2</v>
      </c>
      <c r="AZ7" s="215" t="s">
        <v>15</v>
      </c>
      <c r="BA7" s="214">
        <v>2018</v>
      </c>
      <c r="BB7" s="229">
        <v>2019</v>
      </c>
      <c r="BC7" s="215" t="s">
        <v>2</v>
      </c>
      <c r="BD7" s="215" t="s">
        <v>15</v>
      </c>
      <c r="BE7" s="329"/>
      <c r="BF7" s="329"/>
      <c r="BG7" s="21" t="s">
        <v>2</v>
      </c>
      <c r="BH7" s="21" t="s">
        <v>15</v>
      </c>
      <c r="BI7" s="329"/>
      <c r="BJ7" s="329"/>
      <c r="BK7" s="21" t="s">
        <v>2</v>
      </c>
      <c r="BL7" s="21" t="s">
        <v>15</v>
      </c>
      <c r="BM7" s="329"/>
      <c r="BN7" s="329"/>
      <c r="BO7" s="376"/>
      <c r="BP7" s="377"/>
      <c r="BQ7" s="329"/>
      <c r="BR7" s="21" t="s">
        <v>2</v>
      </c>
      <c r="BS7" s="21" t="s">
        <v>15</v>
      </c>
      <c r="BT7" s="329"/>
      <c r="BU7" s="329"/>
      <c r="BV7" s="329"/>
      <c r="BW7" s="27" t="s">
        <v>2</v>
      </c>
      <c r="BX7" s="27" t="s">
        <v>15</v>
      </c>
    </row>
    <row r="8" spans="1:76" ht="12.75" customHeight="1">
      <c r="A8" s="29" t="s">
        <v>16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16">
        <v>9</v>
      </c>
      <c r="K8" s="216">
        <v>10</v>
      </c>
      <c r="L8" s="216">
        <v>11</v>
      </c>
      <c r="M8" s="216">
        <v>12</v>
      </c>
      <c r="N8" s="216">
        <v>13</v>
      </c>
      <c r="O8" s="216">
        <v>14</v>
      </c>
      <c r="P8" s="216">
        <v>15</v>
      </c>
      <c r="Q8" s="216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  <c r="AT8" s="29">
        <v>45</v>
      </c>
      <c r="AU8" s="29">
        <v>46</v>
      </c>
      <c r="AV8" s="29">
        <v>47</v>
      </c>
      <c r="AW8" s="216">
        <v>48</v>
      </c>
      <c r="AX8" s="216">
        <v>49</v>
      </c>
      <c r="AY8" s="216">
        <v>50</v>
      </c>
      <c r="AZ8" s="216">
        <v>51</v>
      </c>
      <c r="BA8" s="216">
        <v>52</v>
      </c>
      <c r="BB8" s="216">
        <v>53</v>
      </c>
      <c r="BC8" s="216">
        <v>54</v>
      </c>
      <c r="BD8" s="216">
        <v>55</v>
      </c>
      <c r="BE8" s="29">
        <v>56</v>
      </c>
      <c r="BF8" s="29">
        <v>57</v>
      </c>
      <c r="BG8" s="29">
        <v>58</v>
      </c>
      <c r="BH8" s="29">
        <v>59</v>
      </c>
      <c r="BI8" s="29">
        <v>60</v>
      </c>
      <c r="BJ8" s="29">
        <v>61</v>
      </c>
      <c r="BK8" s="29">
        <v>62</v>
      </c>
      <c r="BL8" s="29">
        <v>63</v>
      </c>
      <c r="BM8" s="29">
        <v>64</v>
      </c>
      <c r="BN8" s="29">
        <v>65</v>
      </c>
      <c r="BO8" s="29">
        <v>66</v>
      </c>
      <c r="BP8" s="29">
        <v>67</v>
      </c>
      <c r="BQ8" s="29">
        <v>68</v>
      </c>
      <c r="BR8" s="29">
        <v>69</v>
      </c>
      <c r="BS8" s="29">
        <v>70</v>
      </c>
      <c r="BT8" s="29">
        <v>71</v>
      </c>
      <c r="BU8" s="29">
        <v>72</v>
      </c>
      <c r="BV8" s="29">
        <v>73</v>
      </c>
      <c r="BW8" s="29">
        <v>74</v>
      </c>
      <c r="BX8" s="29">
        <v>75</v>
      </c>
    </row>
    <row r="9" spans="1:76" s="30" customFormat="1" ht="18.75" customHeight="1">
      <c r="A9" s="172" t="s">
        <v>57</v>
      </c>
      <c r="B9" s="177">
        <f>SUM(B10:B30)</f>
        <v>25942</v>
      </c>
      <c r="C9" s="177">
        <f>SUM(C10:C30)</f>
        <v>25318</v>
      </c>
      <c r="D9" s="178">
        <f aca="true" t="shared" si="0" ref="D9:D30">C9/B9*100</f>
        <v>97.59463418394881</v>
      </c>
      <c r="E9" s="177">
        <f aca="true" t="shared" si="1" ref="E9:E30">C9-B9</f>
        <v>-624</v>
      </c>
      <c r="F9" s="177">
        <f>SUM(F10:F30)</f>
        <v>15004</v>
      </c>
      <c r="G9" s="177">
        <f>SUM(G10:G30)</f>
        <v>13501</v>
      </c>
      <c r="H9" s="178">
        <f aca="true" t="shared" si="2" ref="H9:H30">G9/F9*100</f>
        <v>89.98267128765663</v>
      </c>
      <c r="I9" s="177">
        <f aca="true" t="shared" si="3" ref="I9:I30">G9-F9</f>
        <v>-1503</v>
      </c>
      <c r="J9" s="217">
        <f>SUM(J10:J30)</f>
        <v>17585</v>
      </c>
      <c r="K9" s="267">
        <f>SUM(K10:K30)</f>
        <v>17342</v>
      </c>
      <c r="L9" s="218">
        <f aca="true" t="shared" si="4" ref="L9:L30">K9/J9*100</f>
        <v>98.61814046061986</v>
      </c>
      <c r="M9" s="217">
        <f aca="true" t="shared" si="5" ref="M9:M30">K9-J9</f>
        <v>-243</v>
      </c>
      <c r="N9" s="217">
        <f>SUM(N10:N30)</f>
        <v>10117</v>
      </c>
      <c r="O9" s="217">
        <f>SUM(O10:O30)</f>
        <v>10255</v>
      </c>
      <c r="P9" s="220">
        <f>O9/N9*100</f>
        <v>101.36404072353464</v>
      </c>
      <c r="Q9" s="217">
        <f aca="true" t="shared" si="6" ref="Q9:Q30">O9-N9</f>
        <v>138</v>
      </c>
      <c r="R9" s="194">
        <f>ROUND(N9/J9*100,1)</f>
        <v>57.5</v>
      </c>
      <c r="S9" s="194">
        <f>ROUND(O9/K9*100,1)</f>
        <v>59.1</v>
      </c>
      <c r="T9" s="194">
        <f>S9-R9</f>
        <v>1.6000000000000014</v>
      </c>
      <c r="U9" s="177">
        <f>SUM(U10:U30)</f>
        <v>1478</v>
      </c>
      <c r="V9" s="177">
        <f>SUM(V10:V30)</f>
        <v>2157</v>
      </c>
      <c r="W9" s="179">
        <f aca="true" t="shared" si="7" ref="W9:W30">V9/U9*100</f>
        <v>145.9404600811908</v>
      </c>
      <c r="X9" s="177">
        <f aca="true" t="shared" si="8" ref="X9:X30">V9-U9</f>
        <v>679</v>
      </c>
      <c r="Y9" s="180">
        <f>SUM(Y10:Y30)</f>
        <v>0</v>
      </c>
      <c r="Z9" s="180">
        <f>SUM(Z10:Z30)</f>
        <v>0</v>
      </c>
      <c r="AA9" s="179" t="e">
        <f aca="true" t="shared" si="9" ref="AA9:AA30">Z9/Y9*100</f>
        <v>#DIV/0!</v>
      </c>
      <c r="AB9" s="180">
        <f aca="true" t="shared" si="10" ref="AB9:AB19">Z9-Y9</f>
        <v>0</v>
      </c>
      <c r="AC9" s="177">
        <f>SUM(AC10:AC30)</f>
        <v>66993</v>
      </c>
      <c r="AD9" s="177">
        <f>SUM(AD10:AD30)</f>
        <v>75703</v>
      </c>
      <c r="AE9" s="178">
        <f aca="true" t="shared" si="11" ref="AE9:AE30">AD9/AC9*100</f>
        <v>113.00135835087248</v>
      </c>
      <c r="AF9" s="177">
        <f aca="true" t="shared" si="12" ref="AF9:AF30">AD9-AC9</f>
        <v>8710</v>
      </c>
      <c r="AG9" s="177">
        <f>SUM(AG10:AG30)</f>
        <v>25231</v>
      </c>
      <c r="AH9" s="177">
        <f>SUM(AH10:AH30)</f>
        <v>24460</v>
      </c>
      <c r="AI9" s="178">
        <f aca="true" t="shared" si="13" ref="AI9:AI30">AH9/AG9*100</f>
        <v>96.94423526614085</v>
      </c>
      <c r="AJ9" s="177">
        <f aca="true" t="shared" si="14" ref="AJ9:AJ30">AH9-AG9</f>
        <v>-771</v>
      </c>
      <c r="AK9" s="177">
        <f>SUM(AK10:AK30)</f>
        <v>21955</v>
      </c>
      <c r="AL9" s="177">
        <f>SUM(AL10:AL30)</f>
        <v>32051</v>
      </c>
      <c r="AM9" s="178">
        <f aca="true" t="shared" si="15" ref="AM9:AM30">AL9/AK9*100</f>
        <v>145.9849692552949</v>
      </c>
      <c r="AN9" s="177">
        <f aca="true" t="shared" si="16" ref="AN9:AN30">AL9-AK9</f>
        <v>10096</v>
      </c>
      <c r="AO9" s="177">
        <f>SUM(AO10:AO30)</f>
        <v>4777</v>
      </c>
      <c r="AP9" s="177">
        <f>SUM(AP10:AP30)</f>
        <v>4802</v>
      </c>
      <c r="AQ9" s="179">
        <f aca="true" t="shared" si="17" ref="AQ9:AQ30">AP9/AO9*100</f>
        <v>100.52334100900147</v>
      </c>
      <c r="AR9" s="177">
        <f aca="true" t="shared" si="18" ref="AR9:AR30">AP9-AO9</f>
        <v>25</v>
      </c>
      <c r="AS9" s="181">
        <f aca="true" t="shared" si="19" ref="AS9:AS30">B9-AU9-BE9</f>
        <v>-80820</v>
      </c>
      <c r="AT9" s="175">
        <f aca="true" t="shared" si="20" ref="AT9:AT30">C9-AV9-BF9</f>
        <v>-80126</v>
      </c>
      <c r="AU9" s="175">
        <f>SUM(AU10:AU30)</f>
        <v>95505</v>
      </c>
      <c r="AV9" s="182">
        <f>SUM(AV10:AV30)</f>
        <v>94824</v>
      </c>
      <c r="AW9" s="226">
        <f>SUM(AW10:AW30)</f>
        <v>4492</v>
      </c>
      <c r="AX9" s="226">
        <f>SUM(AX10:AX30)</f>
        <v>4616</v>
      </c>
      <c r="AY9" s="227">
        <f>ROUND(AX9/AW9*100,1)</f>
        <v>102.8</v>
      </c>
      <c r="AZ9" s="226">
        <f aca="true" t="shared" si="21" ref="AZ9:AZ30">AX9-AW9</f>
        <v>124</v>
      </c>
      <c r="BA9" s="217">
        <f>SUM(BA10:BA30)</f>
        <v>21938</v>
      </c>
      <c r="BB9" s="217">
        <f>SUM(BB10:BB30)</f>
        <v>22714</v>
      </c>
      <c r="BC9" s="220">
        <f aca="true" t="shared" si="22" ref="BC9:BC30">ROUND(BB9/BA9*100,1)</f>
        <v>103.5</v>
      </c>
      <c r="BD9" s="217">
        <f aca="true" t="shared" si="23" ref="BD9:BD30">BB9-BA9</f>
        <v>776</v>
      </c>
      <c r="BE9" s="177">
        <f>SUM(BE10:BE30)</f>
        <v>11257</v>
      </c>
      <c r="BF9" s="177">
        <f>SUM(BF10:BF30)</f>
        <v>10620</v>
      </c>
      <c r="BG9" s="179">
        <f aca="true" t="shared" si="24" ref="BG9:BG30">BF9/BE9*100</f>
        <v>94.34129874744603</v>
      </c>
      <c r="BH9" s="177">
        <f aca="true" t="shared" si="25" ref="BH9:BH30">BF9-BE9</f>
        <v>-637</v>
      </c>
      <c r="BI9" s="177">
        <f>SUM(BI10:BI30)</f>
        <v>9059</v>
      </c>
      <c r="BJ9" s="177">
        <f>SUM(BJ10:BJ30)</f>
        <v>9004</v>
      </c>
      <c r="BK9" s="179">
        <f aca="true" t="shared" si="26" ref="BK9:BK30">BJ9/BI9*100</f>
        <v>99.392868970085</v>
      </c>
      <c r="BL9" s="177">
        <f aca="true" t="shared" si="27" ref="BL9:BL30">BJ9-BI9</f>
        <v>-55</v>
      </c>
      <c r="BM9" s="177">
        <v>2539.97</v>
      </c>
      <c r="BN9" s="177">
        <v>3276.94</v>
      </c>
      <c r="BO9" s="177">
        <f aca="true" t="shared" si="28" ref="BO9:BO30">BN9-BM9</f>
        <v>736.9700000000003</v>
      </c>
      <c r="BP9" s="177">
        <f>SUM(BP10:BP30)</f>
        <v>2355</v>
      </c>
      <c r="BQ9" s="177">
        <f>SUM(BQ10:BQ30)</f>
        <v>2417</v>
      </c>
      <c r="BR9" s="179">
        <f aca="true" t="shared" si="29" ref="BR9:BR30">ROUND(BQ9/BP9*100,1)</f>
        <v>102.6</v>
      </c>
      <c r="BS9" s="177">
        <f aca="true" t="shared" si="30" ref="BS9:BS30">BQ9-BP9</f>
        <v>62</v>
      </c>
      <c r="BT9" s="177">
        <f>SUM(BT10:BT30)</f>
        <v>635</v>
      </c>
      <c r="BU9" s="257">
        <v>4342</v>
      </c>
      <c r="BV9" s="193">
        <v>5561.32</v>
      </c>
      <c r="BW9" s="194">
        <f>ROUND(BV9/BU9*100,1)</f>
        <v>128.1</v>
      </c>
      <c r="BX9" s="193">
        <f>BV9-BU9</f>
        <v>1219.3199999999997</v>
      </c>
    </row>
    <row r="10" spans="1:77" ht="21.75" customHeight="1">
      <c r="A10" s="170" t="s">
        <v>69</v>
      </c>
      <c r="B10" s="183">
        <v>1637</v>
      </c>
      <c r="C10" s="184">
        <v>1635</v>
      </c>
      <c r="D10" s="178">
        <f t="shared" si="0"/>
        <v>99.87782529016494</v>
      </c>
      <c r="E10" s="177">
        <f t="shared" si="1"/>
        <v>-2</v>
      </c>
      <c r="F10" s="183">
        <v>951</v>
      </c>
      <c r="G10" s="183">
        <v>996</v>
      </c>
      <c r="H10" s="178">
        <f t="shared" si="2"/>
        <v>104.73186119873816</v>
      </c>
      <c r="I10" s="177">
        <f t="shared" si="3"/>
        <v>45</v>
      </c>
      <c r="J10" s="219">
        <v>979</v>
      </c>
      <c r="K10" s="268">
        <v>1024</v>
      </c>
      <c r="L10" s="218">
        <f t="shared" si="4"/>
        <v>104.59652706843718</v>
      </c>
      <c r="M10" s="217">
        <f t="shared" si="5"/>
        <v>45</v>
      </c>
      <c r="N10" s="221">
        <v>376</v>
      </c>
      <c r="O10" s="219">
        <v>411</v>
      </c>
      <c r="P10" s="220">
        <f>O10/N10*100</f>
        <v>109.30851063829788</v>
      </c>
      <c r="Q10" s="222">
        <f t="shared" si="6"/>
        <v>35</v>
      </c>
      <c r="R10" s="194">
        <f aca="true" t="shared" si="31" ref="R10:R30">ROUND(N10/J10*100,1)</f>
        <v>38.4</v>
      </c>
      <c r="S10" s="194">
        <f aca="true" t="shared" si="32" ref="S10:S30">ROUND(O10/K10*100,1)</f>
        <v>40.1</v>
      </c>
      <c r="T10" s="194">
        <f aca="true" t="shared" si="33" ref="T10:T30">S10-R10</f>
        <v>1.7000000000000028</v>
      </c>
      <c r="U10" s="183">
        <v>178</v>
      </c>
      <c r="V10" s="185">
        <v>183</v>
      </c>
      <c r="W10" s="179">
        <f t="shared" si="7"/>
        <v>102.80898876404494</v>
      </c>
      <c r="X10" s="177">
        <f t="shared" si="8"/>
        <v>5</v>
      </c>
      <c r="Y10" s="180"/>
      <c r="Z10" s="180"/>
      <c r="AA10" s="179" t="e">
        <f t="shared" si="9"/>
        <v>#DIV/0!</v>
      </c>
      <c r="AB10" s="180">
        <f t="shared" si="10"/>
        <v>0</v>
      </c>
      <c r="AC10" s="183">
        <v>2630</v>
      </c>
      <c r="AD10" s="183">
        <v>3575</v>
      </c>
      <c r="AE10" s="178">
        <f t="shared" si="11"/>
        <v>135.9315589353612</v>
      </c>
      <c r="AF10" s="177">
        <f t="shared" si="12"/>
        <v>945</v>
      </c>
      <c r="AG10" s="183">
        <v>1620</v>
      </c>
      <c r="AH10" s="183">
        <v>1624</v>
      </c>
      <c r="AI10" s="178">
        <f t="shared" si="13"/>
        <v>100.24691358024691</v>
      </c>
      <c r="AJ10" s="177">
        <f t="shared" si="14"/>
        <v>4</v>
      </c>
      <c r="AK10" s="183">
        <v>430</v>
      </c>
      <c r="AL10" s="184">
        <v>1317</v>
      </c>
      <c r="AM10" s="178">
        <f t="shared" si="15"/>
        <v>306.27906976744185</v>
      </c>
      <c r="AN10" s="177">
        <f t="shared" si="16"/>
        <v>887</v>
      </c>
      <c r="AO10" s="183">
        <v>274</v>
      </c>
      <c r="AP10" s="183">
        <v>298</v>
      </c>
      <c r="AQ10" s="179">
        <f t="shared" si="17"/>
        <v>108.75912408759123</v>
      </c>
      <c r="AR10" s="177">
        <f t="shared" si="18"/>
        <v>24</v>
      </c>
      <c r="AS10" s="181">
        <f t="shared" si="19"/>
        <v>-5214</v>
      </c>
      <c r="AT10" s="175">
        <f t="shared" si="20"/>
        <v>-4386</v>
      </c>
      <c r="AU10" s="175">
        <v>6287</v>
      </c>
      <c r="AV10" s="182">
        <v>5448</v>
      </c>
      <c r="AW10" s="228">
        <v>188</v>
      </c>
      <c r="AX10" s="228">
        <v>213</v>
      </c>
      <c r="AY10" s="227">
        <f aca="true" t="shared" si="34" ref="AY10:AY30">ROUND(AX10/AW10*100,1)</f>
        <v>113.3</v>
      </c>
      <c r="AZ10" s="226">
        <f t="shared" si="21"/>
        <v>25</v>
      </c>
      <c r="BA10" s="230">
        <v>1058</v>
      </c>
      <c r="BB10" s="219">
        <v>1175</v>
      </c>
      <c r="BC10" s="220">
        <f t="shared" si="22"/>
        <v>111.1</v>
      </c>
      <c r="BD10" s="217">
        <f t="shared" si="23"/>
        <v>117</v>
      </c>
      <c r="BE10" s="183">
        <v>564</v>
      </c>
      <c r="BF10" s="183">
        <v>573</v>
      </c>
      <c r="BG10" s="179">
        <f t="shared" si="24"/>
        <v>101.59574468085107</v>
      </c>
      <c r="BH10" s="177">
        <f t="shared" si="25"/>
        <v>9</v>
      </c>
      <c r="BI10" s="183">
        <v>515</v>
      </c>
      <c r="BJ10" s="183">
        <v>519</v>
      </c>
      <c r="BK10" s="179">
        <f t="shared" si="26"/>
        <v>100.7766990291262</v>
      </c>
      <c r="BL10" s="177">
        <f t="shared" si="27"/>
        <v>4</v>
      </c>
      <c r="BM10" s="186">
        <v>2381.834532374101</v>
      </c>
      <c r="BN10" s="183">
        <v>3079.710144927536</v>
      </c>
      <c r="BO10" s="177">
        <f t="shared" si="28"/>
        <v>697.8756125534351</v>
      </c>
      <c r="BP10" s="183">
        <v>38</v>
      </c>
      <c r="BQ10" s="183">
        <v>36</v>
      </c>
      <c r="BR10" s="179">
        <f t="shared" si="29"/>
        <v>94.7</v>
      </c>
      <c r="BS10" s="177">
        <f t="shared" si="30"/>
        <v>-2</v>
      </c>
      <c r="BT10" s="183">
        <v>15</v>
      </c>
      <c r="BU10" s="258">
        <v>4288.24</v>
      </c>
      <c r="BV10" s="269">
        <v>6442.91</v>
      </c>
      <c r="BW10" s="194">
        <f aca="true" t="shared" si="35" ref="BW10:BW30">ROUND(BV10/BU10*100,1)</f>
        <v>150.2</v>
      </c>
      <c r="BX10" s="193">
        <f aca="true" t="shared" si="36" ref="BX10:BX30">BV10-BU10</f>
        <v>2154.67</v>
      </c>
      <c r="BY10" s="201"/>
    </row>
    <row r="11" spans="1:77" ht="21.75" customHeight="1">
      <c r="A11" s="171" t="s">
        <v>70</v>
      </c>
      <c r="B11" s="183">
        <v>703</v>
      </c>
      <c r="C11" s="184">
        <v>739</v>
      </c>
      <c r="D11" s="178">
        <f t="shared" si="0"/>
        <v>105.12091038406828</v>
      </c>
      <c r="E11" s="177">
        <f t="shared" si="1"/>
        <v>36</v>
      </c>
      <c r="F11" s="183">
        <v>411</v>
      </c>
      <c r="G11" s="183">
        <v>386</v>
      </c>
      <c r="H11" s="178">
        <f t="shared" si="2"/>
        <v>93.91727493917274</v>
      </c>
      <c r="I11" s="177">
        <f t="shared" si="3"/>
        <v>-25</v>
      </c>
      <c r="J11" s="219">
        <v>543</v>
      </c>
      <c r="K11" s="268">
        <v>578</v>
      </c>
      <c r="L11" s="218">
        <f t="shared" si="4"/>
        <v>106.44567219152854</v>
      </c>
      <c r="M11" s="217">
        <f t="shared" si="5"/>
        <v>35</v>
      </c>
      <c r="N11" s="221">
        <v>364</v>
      </c>
      <c r="O11" s="219">
        <v>410</v>
      </c>
      <c r="P11" s="220">
        <f>O11/N11*100</f>
        <v>112.63736263736264</v>
      </c>
      <c r="Q11" s="222">
        <f t="shared" si="6"/>
        <v>46</v>
      </c>
      <c r="R11" s="194">
        <f t="shared" si="31"/>
        <v>67</v>
      </c>
      <c r="S11" s="194">
        <f t="shared" si="32"/>
        <v>70.9</v>
      </c>
      <c r="T11" s="194">
        <f t="shared" si="33"/>
        <v>3.9000000000000057</v>
      </c>
      <c r="U11" s="183">
        <v>53</v>
      </c>
      <c r="V11" s="185">
        <v>48</v>
      </c>
      <c r="W11" s="179">
        <f t="shared" si="7"/>
        <v>90.56603773584906</v>
      </c>
      <c r="X11" s="177">
        <f t="shared" si="8"/>
        <v>-5</v>
      </c>
      <c r="Y11" s="180"/>
      <c r="Z11" s="180"/>
      <c r="AA11" s="179" t="e">
        <f t="shared" si="9"/>
        <v>#DIV/0!</v>
      </c>
      <c r="AB11" s="180">
        <f t="shared" si="10"/>
        <v>0</v>
      </c>
      <c r="AC11" s="183">
        <v>2136</v>
      </c>
      <c r="AD11" s="183">
        <v>2098</v>
      </c>
      <c r="AE11" s="178">
        <f t="shared" si="11"/>
        <v>98.22097378277154</v>
      </c>
      <c r="AF11" s="177">
        <f t="shared" si="12"/>
        <v>-38</v>
      </c>
      <c r="AG11" s="183">
        <v>661</v>
      </c>
      <c r="AH11" s="183">
        <v>702</v>
      </c>
      <c r="AI11" s="178">
        <f t="shared" si="13"/>
        <v>106.20272314674735</v>
      </c>
      <c r="AJ11" s="177">
        <f t="shared" si="14"/>
        <v>41</v>
      </c>
      <c r="AK11" s="183">
        <v>811</v>
      </c>
      <c r="AL11" s="184">
        <v>781</v>
      </c>
      <c r="AM11" s="178">
        <f t="shared" si="15"/>
        <v>96.30086313193587</v>
      </c>
      <c r="AN11" s="177">
        <f t="shared" si="16"/>
        <v>-30</v>
      </c>
      <c r="AO11" s="183">
        <v>171</v>
      </c>
      <c r="AP11" s="183">
        <v>177</v>
      </c>
      <c r="AQ11" s="179">
        <f t="shared" si="17"/>
        <v>103.50877192982458</v>
      </c>
      <c r="AR11" s="177">
        <f t="shared" si="18"/>
        <v>6</v>
      </c>
      <c r="AS11" s="181">
        <f t="shared" si="19"/>
        <v>-2142</v>
      </c>
      <c r="AT11" s="175">
        <f t="shared" si="20"/>
        <v>-1743</v>
      </c>
      <c r="AU11" s="175">
        <v>2528</v>
      </c>
      <c r="AV11" s="182">
        <v>2144</v>
      </c>
      <c r="AW11" s="228">
        <v>143</v>
      </c>
      <c r="AX11" s="228">
        <v>131</v>
      </c>
      <c r="AY11" s="227">
        <f t="shared" si="34"/>
        <v>91.6</v>
      </c>
      <c r="AZ11" s="226">
        <f t="shared" si="21"/>
        <v>-12</v>
      </c>
      <c r="BA11" s="230">
        <v>598</v>
      </c>
      <c r="BB11" s="219">
        <v>615</v>
      </c>
      <c r="BC11" s="220">
        <f t="shared" si="22"/>
        <v>102.8</v>
      </c>
      <c r="BD11" s="217">
        <f t="shared" si="23"/>
        <v>17</v>
      </c>
      <c r="BE11" s="183">
        <v>317</v>
      </c>
      <c r="BF11" s="183">
        <v>338</v>
      </c>
      <c r="BG11" s="179">
        <f t="shared" si="24"/>
        <v>106.62460567823344</v>
      </c>
      <c r="BH11" s="177">
        <f t="shared" si="25"/>
        <v>21</v>
      </c>
      <c r="BI11" s="183">
        <v>286</v>
      </c>
      <c r="BJ11" s="183">
        <v>313</v>
      </c>
      <c r="BK11" s="179">
        <f t="shared" si="26"/>
        <v>109.44055944055944</v>
      </c>
      <c r="BL11" s="177">
        <f t="shared" si="27"/>
        <v>27</v>
      </c>
      <c r="BM11" s="186">
        <v>2610.8843537414964</v>
      </c>
      <c r="BN11" s="183">
        <v>2837.9310344827586</v>
      </c>
      <c r="BO11" s="177">
        <f t="shared" si="28"/>
        <v>227.0466807412622</v>
      </c>
      <c r="BP11" s="183">
        <v>51</v>
      </c>
      <c r="BQ11" s="183">
        <v>49</v>
      </c>
      <c r="BR11" s="179">
        <f t="shared" si="29"/>
        <v>96.1</v>
      </c>
      <c r="BS11" s="177">
        <f t="shared" si="30"/>
        <v>-2</v>
      </c>
      <c r="BT11" s="183">
        <v>10</v>
      </c>
      <c r="BU11" s="258">
        <v>3863.39</v>
      </c>
      <c r="BV11" s="269">
        <v>4687.27</v>
      </c>
      <c r="BW11" s="194">
        <f t="shared" si="35"/>
        <v>121.3</v>
      </c>
      <c r="BX11" s="193">
        <f t="shared" si="36"/>
        <v>823.8800000000006</v>
      </c>
      <c r="BY11" s="201"/>
    </row>
    <row r="12" spans="1:77" ht="21.75" customHeight="1">
      <c r="A12" s="171" t="s">
        <v>71</v>
      </c>
      <c r="B12" s="183">
        <v>584</v>
      </c>
      <c r="C12" s="184">
        <v>670</v>
      </c>
      <c r="D12" s="178">
        <f t="shared" si="0"/>
        <v>114.72602739726028</v>
      </c>
      <c r="E12" s="177">
        <f t="shared" si="1"/>
        <v>86</v>
      </c>
      <c r="F12" s="183">
        <v>312</v>
      </c>
      <c r="G12" s="183">
        <v>360</v>
      </c>
      <c r="H12" s="178">
        <f t="shared" si="2"/>
        <v>115.38461538461537</v>
      </c>
      <c r="I12" s="177">
        <f t="shared" si="3"/>
        <v>48</v>
      </c>
      <c r="J12" s="219">
        <v>388</v>
      </c>
      <c r="K12" s="268">
        <v>411</v>
      </c>
      <c r="L12" s="218">
        <f t="shared" si="4"/>
        <v>105.9278350515464</v>
      </c>
      <c r="M12" s="217">
        <f t="shared" si="5"/>
        <v>23</v>
      </c>
      <c r="N12" s="221">
        <v>193</v>
      </c>
      <c r="O12" s="219">
        <v>229</v>
      </c>
      <c r="P12" s="220">
        <f aca="true" t="shared" si="37" ref="P12:P30">O12/N12*100</f>
        <v>118.65284974093264</v>
      </c>
      <c r="Q12" s="222">
        <f t="shared" si="6"/>
        <v>36</v>
      </c>
      <c r="R12" s="194">
        <f t="shared" si="31"/>
        <v>49.7</v>
      </c>
      <c r="S12" s="194">
        <f t="shared" si="32"/>
        <v>55.7</v>
      </c>
      <c r="T12" s="194">
        <f t="shared" si="33"/>
        <v>6</v>
      </c>
      <c r="U12" s="183">
        <v>33</v>
      </c>
      <c r="V12" s="185">
        <v>45</v>
      </c>
      <c r="W12" s="179">
        <f t="shared" si="7"/>
        <v>136.36363636363635</v>
      </c>
      <c r="X12" s="177">
        <f t="shared" si="8"/>
        <v>12</v>
      </c>
      <c r="Y12" s="180"/>
      <c r="Z12" s="180"/>
      <c r="AA12" s="179" t="e">
        <f t="shared" si="9"/>
        <v>#DIV/0!</v>
      </c>
      <c r="AB12" s="180">
        <f t="shared" si="10"/>
        <v>0</v>
      </c>
      <c r="AC12" s="183">
        <v>1247</v>
      </c>
      <c r="AD12" s="183">
        <v>1512</v>
      </c>
      <c r="AE12" s="178">
        <f t="shared" si="11"/>
        <v>121.25100240577386</v>
      </c>
      <c r="AF12" s="177">
        <f t="shared" si="12"/>
        <v>265</v>
      </c>
      <c r="AG12" s="183">
        <v>567</v>
      </c>
      <c r="AH12" s="183">
        <v>650</v>
      </c>
      <c r="AI12" s="178">
        <f t="shared" si="13"/>
        <v>114.6384479717813</v>
      </c>
      <c r="AJ12" s="177">
        <f t="shared" si="14"/>
        <v>83</v>
      </c>
      <c r="AK12" s="183">
        <v>644</v>
      </c>
      <c r="AL12" s="184">
        <v>529</v>
      </c>
      <c r="AM12" s="178">
        <f t="shared" si="15"/>
        <v>82.14285714285714</v>
      </c>
      <c r="AN12" s="177">
        <f t="shared" si="16"/>
        <v>-115</v>
      </c>
      <c r="AO12" s="183">
        <v>162</v>
      </c>
      <c r="AP12" s="183">
        <v>158</v>
      </c>
      <c r="AQ12" s="179">
        <f t="shared" si="17"/>
        <v>97.53086419753086</v>
      </c>
      <c r="AR12" s="177">
        <f t="shared" si="18"/>
        <v>-4</v>
      </c>
      <c r="AS12" s="181">
        <f t="shared" si="19"/>
        <v>-10330</v>
      </c>
      <c r="AT12" s="175">
        <f t="shared" si="20"/>
        <v>-11134</v>
      </c>
      <c r="AU12" s="175">
        <v>10657</v>
      </c>
      <c r="AV12" s="182">
        <v>11455</v>
      </c>
      <c r="AW12" s="228">
        <v>82</v>
      </c>
      <c r="AX12" s="228">
        <v>97</v>
      </c>
      <c r="AY12" s="227">
        <f t="shared" si="34"/>
        <v>118.3</v>
      </c>
      <c r="AZ12" s="226">
        <f t="shared" si="21"/>
        <v>15</v>
      </c>
      <c r="BA12" s="230">
        <v>428</v>
      </c>
      <c r="BB12" s="219">
        <v>495</v>
      </c>
      <c r="BC12" s="220">
        <f t="shared" si="22"/>
        <v>115.7</v>
      </c>
      <c r="BD12" s="217">
        <f t="shared" si="23"/>
        <v>67</v>
      </c>
      <c r="BE12" s="183">
        <v>257</v>
      </c>
      <c r="BF12" s="183">
        <v>349</v>
      </c>
      <c r="BG12" s="179">
        <f t="shared" si="24"/>
        <v>135.79766536964982</v>
      </c>
      <c r="BH12" s="177">
        <f t="shared" si="25"/>
        <v>92</v>
      </c>
      <c r="BI12" s="183">
        <v>206</v>
      </c>
      <c r="BJ12" s="183">
        <v>278</v>
      </c>
      <c r="BK12" s="179">
        <f t="shared" si="26"/>
        <v>134.95145631067962</v>
      </c>
      <c r="BL12" s="177">
        <f t="shared" si="27"/>
        <v>72</v>
      </c>
      <c r="BM12" s="186">
        <v>2597.596153846154</v>
      </c>
      <c r="BN12" s="183">
        <v>3492.857142857143</v>
      </c>
      <c r="BO12" s="177">
        <f t="shared" si="28"/>
        <v>895.2609890109893</v>
      </c>
      <c r="BP12" s="183">
        <v>13</v>
      </c>
      <c r="BQ12" s="183">
        <v>27</v>
      </c>
      <c r="BR12" s="179">
        <f t="shared" si="29"/>
        <v>207.7</v>
      </c>
      <c r="BS12" s="177">
        <f t="shared" si="30"/>
        <v>14</v>
      </c>
      <c r="BT12" s="183">
        <v>10</v>
      </c>
      <c r="BU12" s="259">
        <v>3698.61</v>
      </c>
      <c r="BV12" s="269">
        <v>5201.73</v>
      </c>
      <c r="BW12" s="194">
        <f t="shared" si="35"/>
        <v>140.6</v>
      </c>
      <c r="BX12" s="193">
        <f t="shared" si="36"/>
        <v>1503.1199999999994</v>
      </c>
      <c r="BY12" s="201"/>
    </row>
    <row r="13" spans="1:77" ht="21.75" customHeight="1">
      <c r="A13" s="171" t="s">
        <v>72</v>
      </c>
      <c r="B13" s="183">
        <v>1115</v>
      </c>
      <c r="C13" s="184">
        <v>1121</v>
      </c>
      <c r="D13" s="178">
        <f t="shared" si="0"/>
        <v>100.53811659192826</v>
      </c>
      <c r="E13" s="177">
        <f t="shared" si="1"/>
        <v>6</v>
      </c>
      <c r="F13" s="183">
        <v>561</v>
      </c>
      <c r="G13" s="183">
        <v>529</v>
      </c>
      <c r="H13" s="178">
        <f t="shared" si="2"/>
        <v>94.29590017825312</v>
      </c>
      <c r="I13" s="177">
        <f t="shared" si="3"/>
        <v>-32</v>
      </c>
      <c r="J13" s="219">
        <v>493</v>
      </c>
      <c r="K13" s="268">
        <v>482</v>
      </c>
      <c r="L13" s="218">
        <f t="shared" si="4"/>
        <v>97.76876267748479</v>
      </c>
      <c r="M13" s="217">
        <f t="shared" si="5"/>
        <v>-11</v>
      </c>
      <c r="N13" s="221">
        <v>239</v>
      </c>
      <c r="O13" s="219">
        <v>208</v>
      </c>
      <c r="P13" s="220">
        <f t="shared" si="37"/>
        <v>87.02928870292888</v>
      </c>
      <c r="Q13" s="222">
        <f t="shared" si="6"/>
        <v>-31</v>
      </c>
      <c r="R13" s="194">
        <f t="shared" si="31"/>
        <v>48.5</v>
      </c>
      <c r="S13" s="194">
        <f t="shared" si="32"/>
        <v>43.2</v>
      </c>
      <c r="T13" s="194">
        <f t="shared" si="33"/>
        <v>-5.299999999999997</v>
      </c>
      <c r="U13" s="183">
        <v>67</v>
      </c>
      <c r="V13" s="185">
        <v>111</v>
      </c>
      <c r="W13" s="179">
        <f t="shared" si="7"/>
        <v>165.67164179104478</v>
      </c>
      <c r="X13" s="177">
        <f t="shared" si="8"/>
        <v>44</v>
      </c>
      <c r="Y13" s="180"/>
      <c r="Z13" s="180"/>
      <c r="AA13" s="179" t="e">
        <f t="shared" si="9"/>
        <v>#DIV/0!</v>
      </c>
      <c r="AB13" s="180">
        <f t="shared" si="10"/>
        <v>0</v>
      </c>
      <c r="AC13" s="183">
        <v>2488</v>
      </c>
      <c r="AD13" s="183">
        <v>2850</v>
      </c>
      <c r="AE13" s="178">
        <f t="shared" si="11"/>
        <v>114.54983922829582</v>
      </c>
      <c r="AF13" s="177">
        <f t="shared" si="12"/>
        <v>362</v>
      </c>
      <c r="AG13" s="183">
        <v>1087</v>
      </c>
      <c r="AH13" s="183">
        <v>1093</v>
      </c>
      <c r="AI13" s="178">
        <f t="shared" si="13"/>
        <v>100.55197792088317</v>
      </c>
      <c r="AJ13" s="177">
        <f t="shared" si="14"/>
        <v>6</v>
      </c>
      <c r="AK13" s="183">
        <v>692</v>
      </c>
      <c r="AL13" s="184">
        <v>1281</v>
      </c>
      <c r="AM13" s="178">
        <f t="shared" si="15"/>
        <v>185.11560693641619</v>
      </c>
      <c r="AN13" s="177">
        <f t="shared" si="16"/>
        <v>589</v>
      </c>
      <c r="AO13" s="183">
        <v>171</v>
      </c>
      <c r="AP13" s="183">
        <v>165</v>
      </c>
      <c r="AQ13" s="179">
        <f t="shared" si="17"/>
        <v>96.49122807017544</v>
      </c>
      <c r="AR13" s="177">
        <f t="shared" si="18"/>
        <v>-6</v>
      </c>
      <c r="AS13" s="181">
        <f t="shared" si="19"/>
        <v>-3328</v>
      </c>
      <c r="AT13" s="175">
        <f t="shared" si="20"/>
        <v>-4410</v>
      </c>
      <c r="AU13" s="175">
        <v>3851</v>
      </c>
      <c r="AV13" s="182">
        <v>5053</v>
      </c>
      <c r="AW13" s="228">
        <v>162</v>
      </c>
      <c r="AX13" s="228">
        <v>148</v>
      </c>
      <c r="AY13" s="227">
        <f t="shared" si="34"/>
        <v>91.4</v>
      </c>
      <c r="AZ13" s="226">
        <f t="shared" si="21"/>
        <v>-14</v>
      </c>
      <c r="BA13" s="230">
        <v>638</v>
      </c>
      <c r="BB13" s="219">
        <v>661</v>
      </c>
      <c r="BC13" s="220">
        <f t="shared" si="22"/>
        <v>103.6</v>
      </c>
      <c r="BD13" s="217">
        <f t="shared" si="23"/>
        <v>23</v>
      </c>
      <c r="BE13" s="183">
        <v>592</v>
      </c>
      <c r="BF13" s="183">
        <v>478</v>
      </c>
      <c r="BG13" s="179">
        <f t="shared" si="24"/>
        <v>80.74324324324324</v>
      </c>
      <c r="BH13" s="177">
        <f t="shared" si="25"/>
        <v>-114</v>
      </c>
      <c r="BI13" s="183">
        <v>383</v>
      </c>
      <c r="BJ13" s="183">
        <v>365</v>
      </c>
      <c r="BK13" s="179">
        <f t="shared" si="26"/>
        <v>95.30026109660574</v>
      </c>
      <c r="BL13" s="177">
        <f t="shared" si="27"/>
        <v>-18</v>
      </c>
      <c r="BM13" s="186">
        <v>1908.7591240875913</v>
      </c>
      <c r="BN13" s="183">
        <v>2599.760191846523</v>
      </c>
      <c r="BO13" s="177">
        <f t="shared" si="28"/>
        <v>691.0010677589316</v>
      </c>
      <c r="BP13" s="183">
        <v>32</v>
      </c>
      <c r="BQ13" s="183">
        <v>34</v>
      </c>
      <c r="BR13" s="179">
        <f t="shared" si="29"/>
        <v>106.3</v>
      </c>
      <c r="BS13" s="177">
        <f t="shared" si="30"/>
        <v>2</v>
      </c>
      <c r="BT13" s="183">
        <v>15</v>
      </c>
      <c r="BU13" s="259">
        <v>3850.67</v>
      </c>
      <c r="BV13" s="269">
        <v>5655.53</v>
      </c>
      <c r="BW13" s="194">
        <f t="shared" si="35"/>
        <v>146.9</v>
      </c>
      <c r="BX13" s="193">
        <f t="shared" si="36"/>
        <v>1804.8599999999997</v>
      </c>
      <c r="BY13" s="201"/>
    </row>
    <row r="14" spans="1:79" s="12" customFormat="1" ht="21.75" customHeight="1">
      <c r="A14" s="171" t="s">
        <v>73</v>
      </c>
      <c r="B14" s="183">
        <v>787</v>
      </c>
      <c r="C14" s="184">
        <v>863</v>
      </c>
      <c r="D14" s="178">
        <f t="shared" si="0"/>
        <v>109.6569250317662</v>
      </c>
      <c r="E14" s="177">
        <f t="shared" si="1"/>
        <v>76</v>
      </c>
      <c r="F14" s="183">
        <v>440</v>
      </c>
      <c r="G14" s="183">
        <v>518</v>
      </c>
      <c r="H14" s="178">
        <f t="shared" si="2"/>
        <v>117.72727272727272</v>
      </c>
      <c r="I14" s="177">
        <f t="shared" si="3"/>
        <v>78</v>
      </c>
      <c r="J14" s="219">
        <v>620</v>
      </c>
      <c r="K14" s="268">
        <v>652</v>
      </c>
      <c r="L14" s="218">
        <f t="shared" si="4"/>
        <v>105.16129032258064</v>
      </c>
      <c r="M14" s="217">
        <f t="shared" si="5"/>
        <v>32</v>
      </c>
      <c r="N14" s="221">
        <v>299</v>
      </c>
      <c r="O14" s="219">
        <v>344</v>
      </c>
      <c r="P14" s="220">
        <f t="shared" si="37"/>
        <v>115.05016722408025</v>
      </c>
      <c r="Q14" s="222">
        <f t="shared" si="6"/>
        <v>45</v>
      </c>
      <c r="R14" s="194">
        <f t="shared" si="31"/>
        <v>48.2</v>
      </c>
      <c r="S14" s="194">
        <f t="shared" si="32"/>
        <v>52.8</v>
      </c>
      <c r="T14" s="194">
        <f t="shared" si="33"/>
        <v>4.599999999999994</v>
      </c>
      <c r="U14" s="183">
        <v>80</v>
      </c>
      <c r="V14" s="185">
        <v>98</v>
      </c>
      <c r="W14" s="179">
        <f t="shared" si="7"/>
        <v>122.50000000000001</v>
      </c>
      <c r="X14" s="177">
        <f t="shared" si="8"/>
        <v>18</v>
      </c>
      <c r="Y14" s="180"/>
      <c r="Z14" s="180"/>
      <c r="AA14" s="179" t="e">
        <f t="shared" si="9"/>
        <v>#DIV/0!</v>
      </c>
      <c r="AB14" s="180">
        <f t="shared" si="10"/>
        <v>0</v>
      </c>
      <c r="AC14" s="183">
        <v>1450</v>
      </c>
      <c r="AD14" s="183">
        <v>1866</v>
      </c>
      <c r="AE14" s="178">
        <f t="shared" si="11"/>
        <v>128.6896551724138</v>
      </c>
      <c r="AF14" s="177">
        <f t="shared" si="12"/>
        <v>416</v>
      </c>
      <c r="AG14" s="183">
        <v>773</v>
      </c>
      <c r="AH14" s="183">
        <v>847</v>
      </c>
      <c r="AI14" s="178">
        <f t="shared" si="13"/>
        <v>109.57309184993531</v>
      </c>
      <c r="AJ14" s="177">
        <f t="shared" si="14"/>
        <v>74</v>
      </c>
      <c r="AK14" s="183">
        <v>283</v>
      </c>
      <c r="AL14" s="184">
        <v>584</v>
      </c>
      <c r="AM14" s="178">
        <f t="shared" si="15"/>
        <v>206.36042402826854</v>
      </c>
      <c r="AN14" s="177">
        <f t="shared" si="16"/>
        <v>301</v>
      </c>
      <c r="AO14" s="183">
        <v>187</v>
      </c>
      <c r="AP14" s="183">
        <v>196</v>
      </c>
      <c r="AQ14" s="179">
        <f t="shared" si="17"/>
        <v>104.81283422459893</v>
      </c>
      <c r="AR14" s="177">
        <f t="shared" si="18"/>
        <v>9</v>
      </c>
      <c r="AS14" s="181">
        <f t="shared" si="19"/>
        <v>-3318</v>
      </c>
      <c r="AT14" s="175">
        <f t="shared" si="20"/>
        <v>-2684</v>
      </c>
      <c r="AU14" s="175">
        <v>3802</v>
      </c>
      <c r="AV14" s="182">
        <v>3180</v>
      </c>
      <c r="AW14" s="228">
        <v>120</v>
      </c>
      <c r="AX14" s="228">
        <v>126</v>
      </c>
      <c r="AY14" s="227">
        <f t="shared" si="34"/>
        <v>105</v>
      </c>
      <c r="AZ14" s="226">
        <f t="shared" si="21"/>
        <v>6</v>
      </c>
      <c r="BA14" s="230">
        <v>652</v>
      </c>
      <c r="BB14" s="219">
        <v>736</v>
      </c>
      <c r="BC14" s="220">
        <f t="shared" si="22"/>
        <v>112.9</v>
      </c>
      <c r="BD14" s="217">
        <f t="shared" si="23"/>
        <v>84</v>
      </c>
      <c r="BE14" s="183">
        <v>303</v>
      </c>
      <c r="BF14" s="183">
        <v>367</v>
      </c>
      <c r="BG14" s="179">
        <f t="shared" si="24"/>
        <v>121.12211221122111</v>
      </c>
      <c r="BH14" s="177">
        <f t="shared" si="25"/>
        <v>64</v>
      </c>
      <c r="BI14" s="183">
        <v>250</v>
      </c>
      <c r="BJ14" s="183">
        <v>319</v>
      </c>
      <c r="BK14" s="179">
        <f t="shared" si="26"/>
        <v>127.60000000000001</v>
      </c>
      <c r="BL14" s="177">
        <f t="shared" si="27"/>
        <v>69</v>
      </c>
      <c r="BM14" s="186">
        <v>2703.719008264463</v>
      </c>
      <c r="BN14" s="183">
        <v>3175.574712643678</v>
      </c>
      <c r="BO14" s="177">
        <f t="shared" si="28"/>
        <v>471.85570437921524</v>
      </c>
      <c r="BP14" s="183">
        <v>32</v>
      </c>
      <c r="BQ14" s="183">
        <v>32</v>
      </c>
      <c r="BR14" s="179">
        <f t="shared" si="29"/>
        <v>100</v>
      </c>
      <c r="BS14" s="177">
        <f t="shared" si="30"/>
        <v>0</v>
      </c>
      <c r="BT14" s="183">
        <v>12</v>
      </c>
      <c r="BU14" s="259">
        <v>4033.51</v>
      </c>
      <c r="BV14" s="269">
        <v>5518.47</v>
      </c>
      <c r="BW14" s="194">
        <f t="shared" si="35"/>
        <v>136.8</v>
      </c>
      <c r="BX14" s="193">
        <f t="shared" si="36"/>
        <v>1484.96</v>
      </c>
      <c r="BY14" s="201"/>
      <c r="BZ14" s="6"/>
      <c r="CA14" s="6"/>
    </row>
    <row r="15" spans="1:79" s="12" customFormat="1" ht="21.75" customHeight="1">
      <c r="A15" s="171" t="s">
        <v>74</v>
      </c>
      <c r="B15" s="183">
        <v>1025</v>
      </c>
      <c r="C15" s="184">
        <v>881</v>
      </c>
      <c r="D15" s="178">
        <f t="shared" si="0"/>
        <v>85.95121951219512</v>
      </c>
      <c r="E15" s="177">
        <f t="shared" si="1"/>
        <v>-144</v>
      </c>
      <c r="F15" s="183">
        <v>587</v>
      </c>
      <c r="G15" s="183">
        <v>416</v>
      </c>
      <c r="H15" s="178">
        <f t="shared" si="2"/>
        <v>70.86882453151618</v>
      </c>
      <c r="I15" s="177">
        <f t="shared" si="3"/>
        <v>-171</v>
      </c>
      <c r="J15" s="219">
        <v>681</v>
      </c>
      <c r="K15" s="268">
        <v>716</v>
      </c>
      <c r="L15" s="218">
        <f t="shared" si="4"/>
        <v>105.13950073421438</v>
      </c>
      <c r="M15" s="217">
        <f t="shared" si="5"/>
        <v>35</v>
      </c>
      <c r="N15" s="221">
        <v>516</v>
      </c>
      <c r="O15" s="219">
        <v>567</v>
      </c>
      <c r="P15" s="220">
        <f t="shared" si="37"/>
        <v>109.88372093023256</v>
      </c>
      <c r="Q15" s="222">
        <f t="shared" si="6"/>
        <v>51</v>
      </c>
      <c r="R15" s="194">
        <f t="shared" si="31"/>
        <v>75.8</v>
      </c>
      <c r="S15" s="194">
        <f t="shared" si="32"/>
        <v>79.2</v>
      </c>
      <c r="T15" s="194">
        <f t="shared" si="33"/>
        <v>3.4000000000000057</v>
      </c>
      <c r="U15" s="183">
        <v>37</v>
      </c>
      <c r="V15" s="185">
        <v>84</v>
      </c>
      <c r="W15" s="179">
        <f t="shared" si="7"/>
        <v>227.02702702702703</v>
      </c>
      <c r="X15" s="177">
        <f t="shared" si="8"/>
        <v>47</v>
      </c>
      <c r="Y15" s="180"/>
      <c r="Z15" s="180"/>
      <c r="AA15" s="179" t="e">
        <f t="shared" si="9"/>
        <v>#DIV/0!</v>
      </c>
      <c r="AB15" s="180">
        <f t="shared" si="10"/>
        <v>0</v>
      </c>
      <c r="AC15" s="183">
        <v>3178</v>
      </c>
      <c r="AD15" s="183">
        <v>3172</v>
      </c>
      <c r="AE15" s="178">
        <f t="shared" si="11"/>
        <v>99.81120201384519</v>
      </c>
      <c r="AF15" s="177">
        <f t="shared" si="12"/>
        <v>-6</v>
      </c>
      <c r="AG15" s="183">
        <v>1008</v>
      </c>
      <c r="AH15" s="183">
        <v>864</v>
      </c>
      <c r="AI15" s="178">
        <f t="shared" si="13"/>
        <v>85.71428571428571</v>
      </c>
      <c r="AJ15" s="177">
        <f t="shared" si="14"/>
        <v>-144</v>
      </c>
      <c r="AK15" s="183">
        <v>847</v>
      </c>
      <c r="AL15" s="184">
        <v>1097</v>
      </c>
      <c r="AM15" s="178">
        <f t="shared" si="15"/>
        <v>129.5159386068477</v>
      </c>
      <c r="AN15" s="177">
        <f t="shared" si="16"/>
        <v>250</v>
      </c>
      <c r="AO15" s="183">
        <v>183</v>
      </c>
      <c r="AP15" s="183">
        <v>196</v>
      </c>
      <c r="AQ15" s="179">
        <f t="shared" si="17"/>
        <v>107.10382513661203</v>
      </c>
      <c r="AR15" s="177">
        <f t="shared" si="18"/>
        <v>13</v>
      </c>
      <c r="AS15" s="181">
        <f t="shared" si="19"/>
        <v>-1162</v>
      </c>
      <c r="AT15" s="175">
        <f t="shared" si="20"/>
        <v>-996</v>
      </c>
      <c r="AU15" s="175">
        <v>1639</v>
      </c>
      <c r="AV15" s="182">
        <v>1439</v>
      </c>
      <c r="AW15" s="228">
        <v>188</v>
      </c>
      <c r="AX15" s="228">
        <v>210</v>
      </c>
      <c r="AY15" s="227">
        <f t="shared" si="34"/>
        <v>111.7</v>
      </c>
      <c r="AZ15" s="226">
        <f t="shared" si="21"/>
        <v>22</v>
      </c>
      <c r="BA15" s="230">
        <v>685</v>
      </c>
      <c r="BB15" s="219">
        <v>781</v>
      </c>
      <c r="BC15" s="220">
        <f t="shared" si="22"/>
        <v>114</v>
      </c>
      <c r="BD15" s="217">
        <f t="shared" si="23"/>
        <v>96</v>
      </c>
      <c r="BE15" s="183">
        <v>548</v>
      </c>
      <c r="BF15" s="183">
        <v>438</v>
      </c>
      <c r="BG15" s="179">
        <f t="shared" si="24"/>
        <v>79.92700729927007</v>
      </c>
      <c r="BH15" s="177">
        <f t="shared" si="25"/>
        <v>-110</v>
      </c>
      <c r="BI15" s="183">
        <v>466</v>
      </c>
      <c r="BJ15" s="183">
        <v>382</v>
      </c>
      <c r="BK15" s="179">
        <f t="shared" si="26"/>
        <v>81.97424892703863</v>
      </c>
      <c r="BL15" s="177">
        <f t="shared" si="27"/>
        <v>-84</v>
      </c>
      <c r="BM15" s="186">
        <v>2448.775055679287</v>
      </c>
      <c r="BN15" s="183">
        <v>3125.8823529411766</v>
      </c>
      <c r="BO15" s="177">
        <f t="shared" si="28"/>
        <v>677.1072972618895</v>
      </c>
      <c r="BP15" s="183">
        <v>41</v>
      </c>
      <c r="BQ15" s="183">
        <v>40</v>
      </c>
      <c r="BR15" s="179">
        <f t="shared" si="29"/>
        <v>97.6</v>
      </c>
      <c r="BS15" s="177">
        <f t="shared" si="30"/>
        <v>-1</v>
      </c>
      <c r="BT15" s="183">
        <v>19</v>
      </c>
      <c r="BU15" s="259">
        <v>4023.49</v>
      </c>
      <c r="BV15" s="269">
        <v>5157.91</v>
      </c>
      <c r="BW15" s="194">
        <f t="shared" si="35"/>
        <v>128.2</v>
      </c>
      <c r="BX15" s="193">
        <f t="shared" si="36"/>
        <v>1134.42</v>
      </c>
      <c r="BY15" s="201"/>
      <c r="BZ15" s="6"/>
      <c r="CA15" s="6"/>
    </row>
    <row r="16" spans="1:79" s="12" customFormat="1" ht="21.75" customHeight="1">
      <c r="A16" s="171" t="s">
        <v>75</v>
      </c>
      <c r="B16" s="183">
        <v>424</v>
      </c>
      <c r="C16" s="184">
        <v>395</v>
      </c>
      <c r="D16" s="178">
        <f t="shared" si="0"/>
        <v>93.16037735849056</v>
      </c>
      <c r="E16" s="177">
        <f t="shared" si="1"/>
        <v>-29</v>
      </c>
      <c r="F16" s="183">
        <v>249</v>
      </c>
      <c r="G16" s="183">
        <v>222</v>
      </c>
      <c r="H16" s="178">
        <f t="shared" si="2"/>
        <v>89.1566265060241</v>
      </c>
      <c r="I16" s="177">
        <f t="shared" si="3"/>
        <v>-27</v>
      </c>
      <c r="J16" s="219">
        <v>131</v>
      </c>
      <c r="K16" s="268">
        <v>162</v>
      </c>
      <c r="L16" s="218">
        <f t="shared" si="4"/>
        <v>123.66412213740459</v>
      </c>
      <c r="M16" s="217">
        <f t="shared" si="5"/>
        <v>31</v>
      </c>
      <c r="N16" s="221">
        <v>27</v>
      </c>
      <c r="O16" s="219">
        <v>56</v>
      </c>
      <c r="P16" s="220">
        <f t="shared" si="37"/>
        <v>207.4074074074074</v>
      </c>
      <c r="Q16" s="222">
        <f t="shared" si="6"/>
        <v>29</v>
      </c>
      <c r="R16" s="194">
        <f t="shared" si="31"/>
        <v>20.6</v>
      </c>
      <c r="S16" s="194">
        <f t="shared" si="32"/>
        <v>34.6</v>
      </c>
      <c r="T16" s="194">
        <f t="shared" si="33"/>
        <v>14</v>
      </c>
      <c r="U16" s="183">
        <v>9</v>
      </c>
      <c r="V16" s="185">
        <v>19</v>
      </c>
      <c r="W16" s="179">
        <f t="shared" si="7"/>
        <v>211.11111111111111</v>
      </c>
      <c r="X16" s="177">
        <f t="shared" si="8"/>
        <v>10</v>
      </c>
      <c r="Y16" s="180"/>
      <c r="Z16" s="180"/>
      <c r="AA16" s="179" t="e">
        <f t="shared" si="9"/>
        <v>#DIV/0!</v>
      </c>
      <c r="AB16" s="180">
        <f t="shared" si="10"/>
        <v>0</v>
      </c>
      <c r="AC16" s="183">
        <v>1249</v>
      </c>
      <c r="AD16" s="183">
        <v>1275</v>
      </c>
      <c r="AE16" s="178">
        <f t="shared" si="11"/>
        <v>102.08166533226581</v>
      </c>
      <c r="AF16" s="177">
        <f t="shared" si="12"/>
        <v>26</v>
      </c>
      <c r="AG16" s="183">
        <v>411</v>
      </c>
      <c r="AH16" s="183">
        <v>369</v>
      </c>
      <c r="AI16" s="178">
        <f t="shared" si="13"/>
        <v>89.78102189781022</v>
      </c>
      <c r="AJ16" s="177">
        <f t="shared" si="14"/>
        <v>-42</v>
      </c>
      <c r="AK16" s="183">
        <v>546</v>
      </c>
      <c r="AL16" s="184">
        <v>592</v>
      </c>
      <c r="AM16" s="178">
        <f t="shared" si="15"/>
        <v>108.42490842490842</v>
      </c>
      <c r="AN16" s="177">
        <f t="shared" si="16"/>
        <v>46</v>
      </c>
      <c r="AO16" s="183">
        <v>111</v>
      </c>
      <c r="AP16" s="183">
        <v>113</v>
      </c>
      <c r="AQ16" s="179">
        <f t="shared" si="17"/>
        <v>101.8018018018018</v>
      </c>
      <c r="AR16" s="177">
        <f t="shared" si="18"/>
        <v>2</v>
      </c>
      <c r="AS16" s="181">
        <f t="shared" si="19"/>
        <v>-6634</v>
      </c>
      <c r="AT16" s="175">
        <f t="shared" si="20"/>
        <v>-6543</v>
      </c>
      <c r="AU16" s="175">
        <v>6848</v>
      </c>
      <c r="AV16" s="182">
        <v>6742</v>
      </c>
      <c r="AW16" s="228">
        <v>67</v>
      </c>
      <c r="AX16" s="228">
        <v>77</v>
      </c>
      <c r="AY16" s="227">
        <f t="shared" si="34"/>
        <v>114.9</v>
      </c>
      <c r="AZ16" s="226">
        <f t="shared" si="21"/>
        <v>10</v>
      </c>
      <c r="BA16" s="230">
        <v>191</v>
      </c>
      <c r="BB16" s="219">
        <v>209</v>
      </c>
      <c r="BC16" s="220">
        <f t="shared" si="22"/>
        <v>109.4</v>
      </c>
      <c r="BD16" s="217">
        <f t="shared" si="23"/>
        <v>18</v>
      </c>
      <c r="BE16" s="183">
        <v>210</v>
      </c>
      <c r="BF16" s="183">
        <v>196</v>
      </c>
      <c r="BG16" s="179">
        <f t="shared" si="24"/>
        <v>93.33333333333333</v>
      </c>
      <c r="BH16" s="177">
        <f t="shared" si="25"/>
        <v>-14</v>
      </c>
      <c r="BI16" s="183">
        <v>179</v>
      </c>
      <c r="BJ16" s="183">
        <v>182</v>
      </c>
      <c r="BK16" s="179">
        <f t="shared" si="26"/>
        <v>101.67597765363128</v>
      </c>
      <c r="BL16" s="177">
        <f t="shared" si="27"/>
        <v>3</v>
      </c>
      <c r="BM16" s="186">
        <v>2333.644859813084</v>
      </c>
      <c r="BN16" s="183">
        <v>2853.299492385787</v>
      </c>
      <c r="BO16" s="177">
        <f t="shared" si="28"/>
        <v>519.6546325727027</v>
      </c>
      <c r="BP16" s="183">
        <v>34</v>
      </c>
      <c r="BQ16" s="183">
        <v>14</v>
      </c>
      <c r="BR16" s="179">
        <f t="shared" si="29"/>
        <v>41.2</v>
      </c>
      <c r="BS16" s="177">
        <f t="shared" si="30"/>
        <v>-20</v>
      </c>
      <c r="BT16" s="183">
        <v>12</v>
      </c>
      <c r="BU16" s="259">
        <v>3924.91</v>
      </c>
      <c r="BV16" s="269">
        <v>4340.61</v>
      </c>
      <c r="BW16" s="194">
        <f t="shared" si="35"/>
        <v>110.6</v>
      </c>
      <c r="BX16" s="193">
        <f t="shared" si="36"/>
        <v>415.6999999999998</v>
      </c>
      <c r="BY16" s="201"/>
      <c r="BZ16" s="6"/>
      <c r="CA16" s="6"/>
    </row>
    <row r="17" spans="1:79" s="12" customFormat="1" ht="21.75" customHeight="1">
      <c r="A17" s="171" t="s">
        <v>76</v>
      </c>
      <c r="B17" s="183">
        <v>1008</v>
      </c>
      <c r="C17" s="184">
        <v>954</v>
      </c>
      <c r="D17" s="178">
        <f t="shared" si="0"/>
        <v>94.64285714285714</v>
      </c>
      <c r="E17" s="177">
        <f t="shared" si="1"/>
        <v>-54</v>
      </c>
      <c r="F17" s="183">
        <v>640</v>
      </c>
      <c r="G17" s="183">
        <v>596</v>
      </c>
      <c r="H17" s="178">
        <f t="shared" si="2"/>
        <v>93.125</v>
      </c>
      <c r="I17" s="177">
        <f t="shared" si="3"/>
        <v>-44</v>
      </c>
      <c r="J17" s="219">
        <v>806</v>
      </c>
      <c r="K17" s="268">
        <v>538</v>
      </c>
      <c r="L17" s="218">
        <f t="shared" si="4"/>
        <v>66.74937965260546</v>
      </c>
      <c r="M17" s="217">
        <f t="shared" si="5"/>
        <v>-268</v>
      </c>
      <c r="N17" s="221">
        <v>386</v>
      </c>
      <c r="O17" s="219">
        <v>268</v>
      </c>
      <c r="P17" s="220">
        <f t="shared" si="37"/>
        <v>69.43005181347151</v>
      </c>
      <c r="Q17" s="222">
        <f t="shared" si="6"/>
        <v>-118</v>
      </c>
      <c r="R17" s="194">
        <f t="shared" si="31"/>
        <v>47.9</v>
      </c>
      <c r="S17" s="194">
        <f t="shared" si="32"/>
        <v>49.8</v>
      </c>
      <c r="T17" s="194">
        <f t="shared" si="33"/>
        <v>1.8999999999999986</v>
      </c>
      <c r="U17" s="183">
        <v>70</v>
      </c>
      <c r="V17" s="185">
        <v>81</v>
      </c>
      <c r="W17" s="179">
        <f t="shared" si="7"/>
        <v>115.71428571428572</v>
      </c>
      <c r="X17" s="177">
        <f t="shared" si="8"/>
        <v>11</v>
      </c>
      <c r="Y17" s="180"/>
      <c r="Z17" s="180"/>
      <c r="AA17" s="179" t="e">
        <f t="shared" si="9"/>
        <v>#DIV/0!</v>
      </c>
      <c r="AB17" s="180">
        <f t="shared" si="10"/>
        <v>0</v>
      </c>
      <c r="AC17" s="183">
        <v>2454</v>
      </c>
      <c r="AD17" s="183">
        <v>2505</v>
      </c>
      <c r="AE17" s="178">
        <f t="shared" si="11"/>
        <v>102.07823960880195</v>
      </c>
      <c r="AF17" s="177">
        <f t="shared" si="12"/>
        <v>51</v>
      </c>
      <c r="AG17" s="183">
        <v>995</v>
      </c>
      <c r="AH17" s="183">
        <v>934</v>
      </c>
      <c r="AI17" s="178">
        <f t="shared" si="13"/>
        <v>93.86934673366835</v>
      </c>
      <c r="AJ17" s="177">
        <f t="shared" si="14"/>
        <v>-61</v>
      </c>
      <c r="AK17" s="183">
        <v>586</v>
      </c>
      <c r="AL17" s="184">
        <v>923</v>
      </c>
      <c r="AM17" s="178">
        <f t="shared" si="15"/>
        <v>157.50853242320818</v>
      </c>
      <c r="AN17" s="177">
        <f t="shared" si="16"/>
        <v>337</v>
      </c>
      <c r="AO17" s="183">
        <v>159</v>
      </c>
      <c r="AP17" s="183">
        <v>157</v>
      </c>
      <c r="AQ17" s="179">
        <f t="shared" si="17"/>
        <v>98.74213836477988</v>
      </c>
      <c r="AR17" s="177">
        <f t="shared" si="18"/>
        <v>-2</v>
      </c>
      <c r="AS17" s="181">
        <f t="shared" si="19"/>
        <v>-1887</v>
      </c>
      <c r="AT17" s="175">
        <f t="shared" si="20"/>
        <v>-1737</v>
      </c>
      <c r="AU17" s="175">
        <v>2558</v>
      </c>
      <c r="AV17" s="182">
        <v>2252</v>
      </c>
      <c r="AW17" s="228">
        <v>108</v>
      </c>
      <c r="AX17" s="228">
        <v>92</v>
      </c>
      <c r="AY17" s="227">
        <f t="shared" si="34"/>
        <v>85.2</v>
      </c>
      <c r="AZ17" s="226">
        <f t="shared" si="21"/>
        <v>-16</v>
      </c>
      <c r="BA17" s="230">
        <v>883</v>
      </c>
      <c r="BB17" s="219">
        <v>709</v>
      </c>
      <c r="BC17" s="220">
        <f t="shared" si="22"/>
        <v>80.3</v>
      </c>
      <c r="BD17" s="217">
        <f t="shared" si="23"/>
        <v>-174</v>
      </c>
      <c r="BE17" s="183">
        <v>337</v>
      </c>
      <c r="BF17" s="183">
        <v>439</v>
      </c>
      <c r="BG17" s="179">
        <f t="shared" si="24"/>
        <v>130.26706231454006</v>
      </c>
      <c r="BH17" s="177">
        <f t="shared" si="25"/>
        <v>102</v>
      </c>
      <c r="BI17" s="183">
        <v>283</v>
      </c>
      <c r="BJ17" s="183">
        <v>382</v>
      </c>
      <c r="BK17" s="179">
        <f t="shared" si="26"/>
        <v>134.98233215547702</v>
      </c>
      <c r="BL17" s="177">
        <f t="shared" si="27"/>
        <v>99</v>
      </c>
      <c r="BM17" s="186">
        <v>2442.8571428571427</v>
      </c>
      <c r="BN17" s="183">
        <v>3435.955056179775</v>
      </c>
      <c r="BO17" s="177">
        <f t="shared" si="28"/>
        <v>993.0979133226324</v>
      </c>
      <c r="BP17" s="183">
        <v>23</v>
      </c>
      <c r="BQ17" s="183">
        <v>23</v>
      </c>
      <c r="BR17" s="179">
        <f t="shared" si="29"/>
        <v>100</v>
      </c>
      <c r="BS17" s="177">
        <f t="shared" si="30"/>
        <v>0</v>
      </c>
      <c r="BT17" s="183">
        <v>20</v>
      </c>
      <c r="BU17" s="259">
        <v>3773.01</v>
      </c>
      <c r="BV17" s="269">
        <v>4747.36</v>
      </c>
      <c r="BW17" s="194">
        <f t="shared" si="35"/>
        <v>125.8</v>
      </c>
      <c r="BX17" s="193">
        <f t="shared" si="36"/>
        <v>974.3499999999995</v>
      </c>
      <c r="BY17" s="201"/>
      <c r="BZ17" s="6"/>
      <c r="CA17" s="6"/>
    </row>
    <row r="18" spans="1:79" s="12" customFormat="1" ht="21.75" customHeight="1">
      <c r="A18" s="171" t="s">
        <v>77</v>
      </c>
      <c r="B18" s="183">
        <v>672</v>
      </c>
      <c r="C18" s="184">
        <v>704</v>
      </c>
      <c r="D18" s="178">
        <f t="shared" si="0"/>
        <v>104.76190476190477</v>
      </c>
      <c r="E18" s="177">
        <f t="shared" si="1"/>
        <v>32</v>
      </c>
      <c r="F18" s="183">
        <v>359</v>
      </c>
      <c r="G18" s="183">
        <v>370</v>
      </c>
      <c r="H18" s="178">
        <f t="shared" si="2"/>
        <v>103.06406685236769</v>
      </c>
      <c r="I18" s="177">
        <f t="shared" si="3"/>
        <v>11</v>
      </c>
      <c r="J18" s="219">
        <v>316</v>
      </c>
      <c r="K18" s="268">
        <v>343</v>
      </c>
      <c r="L18" s="218">
        <f t="shared" si="4"/>
        <v>108.54430379746836</v>
      </c>
      <c r="M18" s="217">
        <f t="shared" si="5"/>
        <v>27</v>
      </c>
      <c r="N18" s="221">
        <v>122</v>
      </c>
      <c r="O18" s="219">
        <v>139</v>
      </c>
      <c r="P18" s="220">
        <f t="shared" si="37"/>
        <v>113.9344262295082</v>
      </c>
      <c r="Q18" s="222">
        <f t="shared" si="6"/>
        <v>17</v>
      </c>
      <c r="R18" s="194">
        <f t="shared" si="31"/>
        <v>38.6</v>
      </c>
      <c r="S18" s="194">
        <f t="shared" si="32"/>
        <v>40.5</v>
      </c>
      <c r="T18" s="194">
        <f t="shared" si="33"/>
        <v>1.8999999999999986</v>
      </c>
      <c r="U18" s="183">
        <v>59</v>
      </c>
      <c r="V18" s="185">
        <v>65</v>
      </c>
      <c r="W18" s="179">
        <f t="shared" si="7"/>
        <v>110.16949152542372</v>
      </c>
      <c r="X18" s="177">
        <f t="shared" si="8"/>
        <v>6</v>
      </c>
      <c r="Y18" s="180"/>
      <c r="Z18" s="180"/>
      <c r="AA18" s="179" t="e">
        <f t="shared" si="9"/>
        <v>#DIV/0!</v>
      </c>
      <c r="AB18" s="180">
        <f t="shared" si="10"/>
        <v>0</v>
      </c>
      <c r="AC18" s="183">
        <v>2064</v>
      </c>
      <c r="AD18" s="183">
        <v>2408</v>
      </c>
      <c r="AE18" s="178">
        <f t="shared" si="11"/>
        <v>116.66666666666667</v>
      </c>
      <c r="AF18" s="177">
        <f t="shared" si="12"/>
        <v>344</v>
      </c>
      <c r="AG18" s="183">
        <v>670</v>
      </c>
      <c r="AH18" s="183">
        <v>701</v>
      </c>
      <c r="AI18" s="178">
        <f t="shared" si="13"/>
        <v>104.6268656716418</v>
      </c>
      <c r="AJ18" s="177">
        <f t="shared" si="14"/>
        <v>31</v>
      </c>
      <c r="AK18" s="183">
        <v>873</v>
      </c>
      <c r="AL18" s="184">
        <v>1024</v>
      </c>
      <c r="AM18" s="178">
        <f t="shared" si="15"/>
        <v>117.2966781214204</v>
      </c>
      <c r="AN18" s="177">
        <f t="shared" si="16"/>
        <v>151</v>
      </c>
      <c r="AO18" s="183">
        <v>189</v>
      </c>
      <c r="AP18" s="183">
        <v>195</v>
      </c>
      <c r="AQ18" s="179">
        <f t="shared" si="17"/>
        <v>103.17460317460319</v>
      </c>
      <c r="AR18" s="177">
        <f t="shared" si="18"/>
        <v>6</v>
      </c>
      <c r="AS18" s="181">
        <f t="shared" si="19"/>
        <v>-3030</v>
      </c>
      <c r="AT18" s="175">
        <f t="shared" si="20"/>
        <v>-3075</v>
      </c>
      <c r="AU18" s="175">
        <v>3396</v>
      </c>
      <c r="AV18" s="182">
        <v>3463</v>
      </c>
      <c r="AW18" s="228">
        <v>91</v>
      </c>
      <c r="AX18" s="228">
        <v>94</v>
      </c>
      <c r="AY18" s="227">
        <f t="shared" si="34"/>
        <v>103.3</v>
      </c>
      <c r="AZ18" s="226">
        <f t="shared" si="21"/>
        <v>3</v>
      </c>
      <c r="BA18" s="230">
        <v>441</v>
      </c>
      <c r="BB18" s="219">
        <v>445</v>
      </c>
      <c r="BC18" s="220">
        <f t="shared" si="22"/>
        <v>100.9</v>
      </c>
      <c r="BD18" s="217">
        <f t="shared" si="23"/>
        <v>4</v>
      </c>
      <c r="BE18" s="183">
        <v>306</v>
      </c>
      <c r="BF18" s="183">
        <v>316</v>
      </c>
      <c r="BG18" s="179">
        <f t="shared" si="24"/>
        <v>103.26797385620917</v>
      </c>
      <c r="BH18" s="177">
        <f t="shared" si="25"/>
        <v>10</v>
      </c>
      <c r="BI18" s="183">
        <v>264</v>
      </c>
      <c r="BJ18" s="183">
        <v>282</v>
      </c>
      <c r="BK18" s="179">
        <f t="shared" si="26"/>
        <v>106.81818181818181</v>
      </c>
      <c r="BL18" s="177">
        <f t="shared" si="27"/>
        <v>18</v>
      </c>
      <c r="BM18" s="186">
        <v>2155.3956834532373</v>
      </c>
      <c r="BN18" s="183">
        <v>3025.55910543131</v>
      </c>
      <c r="BO18" s="177">
        <f t="shared" si="28"/>
        <v>870.1634219780726</v>
      </c>
      <c r="BP18" s="183">
        <v>39</v>
      </c>
      <c r="BQ18" s="183">
        <v>32</v>
      </c>
      <c r="BR18" s="179">
        <f t="shared" si="29"/>
        <v>82.1</v>
      </c>
      <c r="BS18" s="177">
        <f t="shared" si="30"/>
        <v>-7</v>
      </c>
      <c r="BT18" s="183">
        <v>22</v>
      </c>
      <c r="BU18" s="259">
        <v>3920.51</v>
      </c>
      <c r="BV18" s="269">
        <v>5440.63</v>
      </c>
      <c r="BW18" s="194">
        <f t="shared" si="35"/>
        <v>138.8</v>
      </c>
      <c r="BX18" s="193">
        <f t="shared" si="36"/>
        <v>1520.12</v>
      </c>
      <c r="BY18" s="201"/>
      <c r="BZ18" s="6"/>
      <c r="CA18" s="6"/>
    </row>
    <row r="19" spans="1:79" s="12" customFormat="1" ht="21.75" customHeight="1">
      <c r="A19" s="171" t="s">
        <v>78</v>
      </c>
      <c r="B19" s="183">
        <v>862</v>
      </c>
      <c r="C19" s="184">
        <v>856</v>
      </c>
      <c r="D19" s="178">
        <f t="shared" si="0"/>
        <v>99.30394431554525</v>
      </c>
      <c r="E19" s="177">
        <f t="shared" si="1"/>
        <v>-6</v>
      </c>
      <c r="F19" s="183">
        <v>504</v>
      </c>
      <c r="G19" s="183">
        <v>422</v>
      </c>
      <c r="H19" s="178">
        <f t="shared" si="2"/>
        <v>83.73015873015873</v>
      </c>
      <c r="I19" s="177">
        <f t="shared" si="3"/>
        <v>-82</v>
      </c>
      <c r="J19" s="219">
        <v>759</v>
      </c>
      <c r="K19" s="268">
        <v>651</v>
      </c>
      <c r="L19" s="218">
        <f t="shared" si="4"/>
        <v>85.7707509881423</v>
      </c>
      <c r="M19" s="217">
        <f t="shared" si="5"/>
        <v>-108</v>
      </c>
      <c r="N19" s="221">
        <v>475</v>
      </c>
      <c r="O19" s="219">
        <v>386</v>
      </c>
      <c r="P19" s="220">
        <f t="shared" si="37"/>
        <v>81.26315789473684</v>
      </c>
      <c r="Q19" s="222">
        <f t="shared" si="6"/>
        <v>-89</v>
      </c>
      <c r="R19" s="194">
        <f t="shared" si="31"/>
        <v>62.6</v>
      </c>
      <c r="S19" s="194">
        <f t="shared" si="32"/>
        <v>59.3</v>
      </c>
      <c r="T19" s="194">
        <f t="shared" si="33"/>
        <v>-3.3000000000000043</v>
      </c>
      <c r="U19" s="183">
        <v>20</v>
      </c>
      <c r="V19" s="185">
        <v>93</v>
      </c>
      <c r="W19" s="179">
        <f t="shared" si="7"/>
        <v>465.00000000000006</v>
      </c>
      <c r="X19" s="177">
        <f t="shared" si="8"/>
        <v>73</v>
      </c>
      <c r="Y19" s="180"/>
      <c r="Z19" s="180"/>
      <c r="AA19" s="179" t="e">
        <f t="shared" si="9"/>
        <v>#DIV/0!</v>
      </c>
      <c r="AB19" s="180">
        <f t="shared" si="10"/>
        <v>0</v>
      </c>
      <c r="AC19" s="183">
        <v>2299</v>
      </c>
      <c r="AD19" s="183">
        <v>2582</v>
      </c>
      <c r="AE19" s="178">
        <f t="shared" si="11"/>
        <v>112.30969986950848</v>
      </c>
      <c r="AF19" s="177">
        <f t="shared" si="12"/>
        <v>283</v>
      </c>
      <c r="AG19" s="183">
        <v>855</v>
      </c>
      <c r="AH19" s="183">
        <v>846</v>
      </c>
      <c r="AI19" s="178">
        <f t="shared" si="13"/>
        <v>98.94736842105263</v>
      </c>
      <c r="AJ19" s="177">
        <f t="shared" si="14"/>
        <v>-9</v>
      </c>
      <c r="AK19" s="183">
        <v>644</v>
      </c>
      <c r="AL19" s="184">
        <v>1010</v>
      </c>
      <c r="AM19" s="178">
        <f t="shared" si="15"/>
        <v>156.83229813664596</v>
      </c>
      <c r="AN19" s="177">
        <f t="shared" si="16"/>
        <v>366</v>
      </c>
      <c r="AO19" s="183">
        <v>97</v>
      </c>
      <c r="AP19" s="183">
        <v>98</v>
      </c>
      <c r="AQ19" s="179">
        <f t="shared" si="17"/>
        <v>101.03092783505154</v>
      </c>
      <c r="AR19" s="177">
        <f t="shared" si="18"/>
        <v>1</v>
      </c>
      <c r="AS19" s="181">
        <f t="shared" si="19"/>
        <v>-4082</v>
      </c>
      <c r="AT19" s="175">
        <f t="shared" si="20"/>
        <v>-3976</v>
      </c>
      <c r="AU19" s="175">
        <v>4563</v>
      </c>
      <c r="AV19" s="182">
        <v>4514</v>
      </c>
      <c r="AW19" s="228">
        <v>121</v>
      </c>
      <c r="AX19" s="228">
        <v>128</v>
      </c>
      <c r="AY19" s="227">
        <f t="shared" si="34"/>
        <v>105.8</v>
      </c>
      <c r="AZ19" s="226">
        <f t="shared" si="21"/>
        <v>7</v>
      </c>
      <c r="BA19" s="230">
        <v>819</v>
      </c>
      <c r="BB19" s="219">
        <v>732</v>
      </c>
      <c r="BC19" s="220">
        <f t="shared" si="22"/>
        <v>89.4</v>
      </c>
      <c r="BD19" s="217">
        <f t="shared" si="23"/>
        <v>-87</v>
      </c>
      <c r="BE19" s="183">
        <v>381</v>
      </c>
      <c r="BF19" s="183">
        <v>318</v>
      </c>
      <c r="BG19" s="179">
        <f t="shared" si="24"/>
        <v>83.46456692913385</v>
      </c>
      <c r="BH19" s="177">
        <f t="shared" si="25"/>
        <v>-63</v>
      </c>
      <c r="BI19" s="183">
        <v>326</v>
      </c>
      <c r="BJ19" s="183">
        <v>271</v>
      </c>
      <c r="BK19" s="179">
        <f t="shared" si="26"/>
        <v>83.12883435582822</v>
      </c>
      <c r="BL19" s="177">
        <f t="shared" si="27"/>
        <v>-55</v>
      </c>
      <c r="BM19" s="186">
        <v>2214.0575079872206</v>
      </c>
      <c r="BN19" s="183">
        <v>2850.15873015873</v>
      </c>
      <c r="BO19" s="177">
        <f t="shared" si="28"/>
        <v>636.1012221715096</v>
      </c>
      <c r="BP19" s="183">
        <v>44</v>
      </c>
      <c r="BQ19" s="183">
        <v>36</v>
      </c>
      <c r="BR19" s="179">
        <f t="shared" si="29"/>
        <v>81.8</v>
      </c>
      <c r="BS19" s="177">
        <f t="shared" si="30"/>
        <v>-8</v>
      </c>
      <c r="BT19" s="183">
        <v>11</v>
      </c>
      <c r="BU19" s="259">
        <v>3859.52</v>
      </c>
      <c r="BV19" s="269">
        <v>5189.44</v>
      </c>
      <c r="BW19" s="194">
        <f t="shared" si="35"/>
        <v>134.5</v>
      </c>
      <c r="BX19" s="193">
        <f t="shared" si="36"/>
        <v>1329.9199999999996</v>
      </c>
      <c r="BY19" s="201"/>
      <c r="BZ19" s="6"/>
      <c r="CA19" s="6"/>
    </row>
    <row r="20" spans="1:79" s="31" customFormat="1" ht="21.75" customHeight="1">
      <c r="A20" s="171" t="s">
        <v>79</v>
      </c>
      <c r="B20" s="183">
        <v>879</v>
      </c>
      <c r="C20" s="184">
        <v>864</v>
      </c>
      <c r="D20" s="178">
        <f t="shared" si="0"/>
        <v>98.29351535836177</v>
      </c>
      <c r="E20" s="177">
        <f t="shared" si="1"/>
        <v>-15</v>
      </c>
      <c r="F20" s="183">
        <v>493</v>
      </c>
      <c r="G20" s="183">
        <v>455</v>
      </c>
      <c r="H20" s="178">
        <f t="shared" si="2"/>
        <v>92.2920892494929</v>
      </c>
      <c r="I20" s="177">
        <f t="shared" si="3"/>
        <v>-38</v>
      </c>
      <c r="J20" s="219">
        <v>399</v>
      </c>
      <c r="K20" s="268">
        <v>446</v>
      </c>
      <c r="L20" s="218">
        <f t="shared" si="4"/>
        <v>111.77944862155388</v>
      </c>
      <c r="M20" s="217">
        <f t="shared" si="5"/>
        <v>47</v>
      </c>
      <c r="N20" s="221">
        <v>145</v>
      </c>
      <c r="O20" s="219">
        <v>200</v>
      </c>
      <c r="P20" s="220">
        <f t="shared" si="37"/>
        <v>137.93103448275863</v>
      </c>
      <c r="Q20" s="222">
        <f t="shared" si="6"/>
        <v>55</v>
      </c>
      <c r="R20" s="194">
        <f t="shared" si="31"/>
        <v>36.3</v>
      </c>
      <c r="S20" s="194">
        <f t="shared" si="32"/>
        <v>44.8</v>
      </c>
      <c r="T20" s="194">
        <f t="shared" si="33"/>
        <v>8.5</v>
      </c>
      <c r="U20" s="183">
        <v>37</v>
      </c>
      <c r="V20" s="185">
        <v>83</v>
      </c>
      <c r="W20" s="179">
        <f t="shared" si="7"/>
        <v>224.32432432432435</v>
      </c>
      <c r="X20" s="177">
        <f t="shared" si="8"/>
        <v>46</v>
      </c>
      <c r="Y20" s="180"/>
      <c r="Z20" s="180"/>
      <c r="AA20" s="179" t="e">
        <f t="shared" si="9"/>
        <v>#DIV/0!</v>
      </c>
      <c r="AB20" s="180" t="s">
        <v>3</v>
      </c>
      <c r="AC20" s="183">
        <v>2384</v>
      </c>
      <c r="AD20" s="183">
        <v>3128</v>
      </c>
      <c r="AE20" s="178">
        <f t="shared" si="11"/>
        <v>131.20805369127518</v>
      </c>
      <c r="AF20" s="177">
        <f t="shared" si="12"/>
        <v>744</v>
      </c>
      <c r="AG20" s="183">
        <v>859</v>
      </c>
      <c r="AH20" s="183">
        <v>848</v>
      </c>
      <c r="AI20" s="178">
        <f t="shared" si="13"/>
        <v>98.71944121071013</v>
      </c>
      <c r="AJ20" s="177">
        <f t="shared" si="14"/>
        <v>-11</v>
      </c>
      <c r="AK20" s="183">
        <v>1127</v>
      </c>
      <c r="AL20" s="184">
        <v>1572</v>
      </c>
      <c r="AM20" s="178">
        <f t="shared" si="15"/>
        <v>139.48535936113575</v>
      </c>
      <c r="AN20" s="177">
        <f t="shared" si="16"/>
        <v>445</v>
      </c>
      <c r="AO20" s="183">
        <v>150</v>
      </c>
      <c r="AP20" s="183">
        <v>166</v>
      </c>
      <c r="AQ20" s="179">
        <f t="shared" si="17"/>
        <v>110.66666666666667</v>
      </c>
      <c r="AR20" s="177">
        <f t="shared" si="18"/>
        <v>16</v>
      </c>
      <c r="AS20" s="181">
        <f t="shared" si="19"/>
        <v>-1920</v>
      </c>
      <c r="AT20" s="175">
        <f t="shared" si="20"/>
        <v>-2354</v>
      </c>
      <c r="AU20" s="175">
        <v>2397</v>
      </c>
      <c r="AV20" s="182">
        <v>2796</v>
      </c>
      <c r="AW20" s="228">
        <v>97</v>
      </c>
      <c r="AX20" s="228">
        <v>103</v>
      </c>
      <c r="AY20" s="227">
        <f t="shared" si="34"/>
        <v>106.2</v>
      </c>
      <c r="AZ20" s="226">
        <f t="shared" si="21"/>
        <v>6</v>
      </c>
      <c r="BA20" s="230">
        <v>449</v>
      </c>
      <c r="BB20" s="219">
        <v>485</v>
      </c>
      <c r="BC20" s="220">
        <f t="shared" si="22"/>
        <v>108</v>
      </c>
      <c r="BD20" s="217">
        <f t="shared" si="23"/>
        <v>36</v>
      </c>
      <c r="BE20" s="183">
        <v>402</v>
      </c>
      <c r="BF20" s="183">
        <v>422</v>
      </c>
      <c r="BG20" s="179">
        <f t="shared" si="24"/>
        <v>104.97512437810946</v>
      </c>
      <c r="BH20" s="177">
        <f t="shared" si="25"/>
        <v>20</v>
      </c>
      <c r="BI20" s="183">
        <v>312</v>
      </c>
      <c r="BJ20" s="183">
        <v>338</v>
      </c>
      <c r="BK20" s="179">
        <f t="shared" si="26"/>
        <v>108.33333333333333</v>
      </c>
      <c r="BL20" s="177">
        <f t="shared" si="27"/>
        <v>26</v>
      </c>
      <c r="BM20" s="186">
        <v>2201.186943620178</v>
      </c>
      <c r="BN20" s="183">
        <v>2707.7562326869806</v>
      </c>
      <c r="BO20" s="177">
        <f t="shared" si="28"/>
        <v>506.5692890668024</v>
      </c>
      <c r="BP20" s="183">
        <v>36</v>
      </c>
      <c r="BQ20" s="183">
        <v>22</v>
      </c>
      <c r="BR20" s="179">
        <f t="shared" si="29"/>
        <v>61.1</v>
      </c>
      <c r="BS20" s="177">
        <f t="shared" si="30"/>
        <v>-14</v>
      </c>
      <c r="BT20" s="183">
        <v>18</v>
      </c>
      <c r="BU20" s="259">
        <v>3727.13</v>
      </c>
      <c r="BV20" s="269">
        <v>4216.97</v>
      </c>
      <c r="BW20" s="194">
        <f t="shared" si="35"/>
        <v>113.1</v>
      </c>
      <c r="BX20" s="193">
        <f t="shared" si="36"/>
        <v>489.84000000000015</v>
      </c>
      <c r="BY20" s="201"/>
      <c r="BZ20" s="6"/>
      <c r="CA20" s="6"/>
    </row>
    <row r="21" spans="1:79" s="12" customFormat="1" ht="21.75" customHeight="1">
      <c r="A21" s="171" t="s">
        <v>80</v>
      </c>
      <c r="B21" s="183">
        <v>1317</v>
      </c>
      <c r="C21" s="184">
        <v>1417</v>
      </c>
      <c r="D21" s="178">
        <f t="shared" si="0"/>
        <v>107.59301442672742</v>
      </c>
      <c r="E21" s="177">
        <f t="shared" si="1"/>
        <v>100</v>
      </c>
      <c r="F21" s="183">
        <v>612</v>
      </c>
      <c r="G21" s="183">
        <v>563</v>
      </c>
      <c r="H21" s="178">
        <f t="shared" si="2"/>
        <v>91.99346405228758</v>
      </c>
      <c r="I21" s="177">
        <f t="shared" si="3"/>
        <v>-49</v>
      </c>
      <c r="J21" s="219">
        <v>983</v>
      </c>
      <c r="K21" s="268">
        <v>953</v>
      </c>
      <c r="L21" s="218">
        <f t="shared" si="4"/>
        <v>96.94811800610377</v>
      </c>
      <c r="M21" s="217">
        <f t="shared" si="5"/>
        <v>-30</v>
      </c>
      <c r="N21" s="221">
        <v>493</v>
      </c>
      <c r="O21" s="219">
        <v>398</v>
      </c>
      <c r="P21" s="220">
        <f t="shared" si="37"/>
        <v>80.73022312373224</v>
      </c>
      <c r="Q21" s="222">
        <f t="shared" si="6"/>
        <v>-95</v>
      </c>
      <c r="R21" s="194">
        <f t="shared" si="31"/>
        <v>50.2</v>
      </c>
      <c r="S21" s="194">
        <f t="shared" si="32"/>
        <v>41.8</v>
      </c>
      <c r="T21" s="194">
        <f t="shared" si="33"/>
        <v>-8.400000000000006</v>
      </c>
      <c r="U21" s="183">
        <v>16</v>
      </c>
      <c r="V21" s="185">
        <v>61</v>
      </c>
      <c r="W21" s="179">
        <f t="shared" si="7"/>
        <v>381.25</v>
      </c>
      <c r="X21" s="177">
        <f t="shared" si="8"/>
        <v>45</v>
      </c>
      <c r="Y21" s="180"/>
      <c r="Z21" s="180"/>
      <c r="AA21" s="179" t="e">
        <f t="shared" si="9"/>
        <v>#DIV/0!</v>
      </c>
      <c r="AB21" s="180">
        <f aca="true" t="shared" si="38" ref="AB21:AB30">Z21-Y21</f>
        <v>0</v>
      </c>
      <c r="AC21" s="183">
        <v>3316</v>
      </c>
      <c r="AD21" s="183">
        <v>4310</v>
      </c>
      <c r="AE21" s="178">
        <f t="shared" si="11"/>
        <v>129.97587454764778</v>
      </c>
      <c r="AF21" s="177">
        <f t="shared" si="12"/>
        <v>994</v>
      </c>
      <c r="AG21" s="183">
        <v>1292</v>
      </c>
      <c r="AH21" s="183">
        <v>1360</v>
      </c>
      <c r="AI21" s="178">
        <f t="shared" si="13"/>
        <v>105.26315789473684</v>
      </c>
      <c r="AJ21" s="177">
        <f t="shared" si="14"/>
        <v>68</v>
      </c>
      <c r="AK21" s="183">
        <v>1274</v>
      </c>
      <c r="AL21" s="184">
        <v>2134</v>
      </c>
      <c r="AM21" s="178">
        <f t="shared" si="15"/>
        <v>167.5039246467818</v>
      </c>
      <c r="AN21" s="177">
        <f t="shared" si="16"/>
        <v>860</v>
      </c>
      <c r="AO21" s="183">
        <v>212</v>
      </c>
      <c r="AP21" s="183">
        <v>228</v>
      </c>
      <c r="AQ21" s="179">
        <f t="shared" si="17"/>
        <v>107.54716981132076</v>
      </c>
      <c r="AR21" s="177">
        <f t="shared" si="18"/>
        <v>16</v>
      </c>
      <c r="AS21" s="181">
        <f t="shared" si="19"/>
        <v>-4557</v>
      </c>
      <c r="AT21" s="175">
        <f t="shared" si="20"/>
        <v>-3804</v>
      </c>
      <c r="AU21" s="175">
        <v>5375</v>
      </c>
      <c r="AV21" s="182">
        <v>4751</v>
      </c>
      <c r="AW21" s="228">
        <v>158</v>
      </c>
      <c r="AX21" s="228">
        <v>163</v>
      </c>
      <c r="AY21" s="227">
        <f t="shared" si="34"/>
        <v>103.2</v>
      </c>
      <c r="AZ21" s="226">
        <f t="shared" si="21"/>
        <v>5</v>
      </c>
      <c r="BA21" s="230">
        <v>1026</v>
      </c>
      <c r="BB21" s="219">
        <v>1097</v>
      </c>
      <c r="BC21" s="220">
        <f t="shared" si="22"/>
        <v>106.9</v>
      </c>
      <c r="BD21" s="217">
        <f t="shared" si="23"/>
        <v>71</v>
      </c>
      <c r="BE21" s="183">
        <v>499</v>
      </c>
      <c r="BF21" s="183">
        <v>470</v>
      </c>
      <c r="BG21" s="179">
        <f t="shared" si="24"/>
        <v>94.18837675350701</v>
      </c>
      <c r="BH21" s="177">
        <f t="shared" si="25"/>
        <v>-29</v>
      </c>
      <c r="BI21" s="183">
        <v>418</v>
      </c>
      <c r="BJ21" s="183">
        <v>399</v>
      </c>
      <c r="BK21" s="179">
        <f t="shared" si="26"/>
        <v>95.45454545454545</v>
      </c>
      <c r="BL21" s="177">
        <f t="shared" si="27"/>
        <v>-19</v>
      </c>
      <c r="BM21" s="186">
        <v>2916.9336384439357</v>
      </c>
      <c r="BN21" s="183">
        <v>3692.401960784314</v>
      </c>
      <c r="BO21" s="177">
        <f t="shared" si="28"/>
        <v>775.4683223403781</v>
      </c>
      <c r="BP21" s="183">
        <v>54</v>
      </c>
      <c r="BQ21" s="183">
        <v>69</v>
      </c>
      <c r="BR21" s="179">
        <f t="shared" si="29"/>
        <v>127.8</v>
      </c>
      <c r="BS21" s="177">
        <f t="shared" si="30"/>
        <v>15</v>
      </c>
      <c r="BT21" s="183">
        <v>40</v>
      </c>
      <c r="BU21" s="259">
        <v>4653.32</v>
      </c>
      <c r="BV21" s="269">
        <v>5681.32</v>
      </c>
      <c r="BW21" s="194">
        <f t="shared" si="35"/>
        <v>122.1</v>
      </c>
      <c r="BX21" s="193">
        <f t="shared" si="36"/>
        <v>1028</v>
      </c>
      <c r="BY21" s="201"/>
      <c r="BZ21" s="6"/>
      <c r="CA21" s="6"/>
    </row>
    <row r="22" spans="1:79" s="12" customFormat="1" ht="21.75" customHeight="1">
      <c r="A22" s="171" t="s">
        <v>81</v>
      </c>
      <c r="B22" s="183">
        <v>581</v>
      </c>
      <c r="C22" s="184">
        <v>645</v>
      </c>
      <c r="D22" s="178">
        <f t="shared" si="0"/>
        <v>111.01549053356283</v>
      </c>
      <c r="E22" s="177">
        <f t="shared" si="1"/>
        <v>64</v>
      </c>
      <c r="F22" s="183">
        <v>366</v>
      </c>
      <c r="G22" s="183">
        <v>354</v>
      </c>
      <c r="H22" s="178">
        <f t="shared" si="2"/>
        <v>96.72131147540983</v>
      </c>
      <c r="I22" s="177">
        <f t="shared" si="3"/>
        <v>-12</v>
      </c>
      <c r="J22" s="219">
        <v>476</v>
      </c>
      <c r="K22" s="268">
        <v>538</v>
      </c>
      <c r="L22" s="218">
        <f t="shared" si="4"/>
        <v>113.02521008403362</v>
      </c>
      <c r="M22" s="217">
        <f t="shared" si="5"/>
        <v>62</v>
      </c>
      <c r="N22" s="221">
        <v>245</v>
      </c>
      <c r="O22" s="219">
        <v>281</v>
      </c>
      <c r="P22" s="220">
        <f t="shared" si="37"/>
        <v>114.6938775510204</v>
      </c>
      <c r="Q22" s="222">
        <f t="shared" si="6"/>
        <v>36</v>
      </c>
      <c r="R22" s="194">
        <f t="shared" si="31"/>
        <v>51.5</v>
      </c>
      <c r="S22" s="194">
        <f t="shared" si="32"/>
        <v>52.2</v>
      </c>
      <c r="T22" s="194">
        <f t="shared" si="33"/>
        <v>0.7000000000000028</v>
      </c>
      <c r="U22" s="183">
        <v>37</v>
      </c>
      <c r="V22" s="185">
        <v>99</v>
      </c>
      <c r="W22" s="179">
        <f t="shared" si="7"/>
        <v>267.5675675675676</v>
      </c>
      <c r="X22" s="177">
        <f t="shared" si="8"/>
        <v>62</v>
      </c>
      <c r="Y22" s="180"/>
      <c r="Z22" s="180"/>
      <c r="AA22" s="179" t="e">
        <f t="shared" si="9"/>
        <v>#DIV/0!</v>
      </c>
      <c r="AB22" s="180">
        <f t="shared" si="38"/>
        <v>0</v>
      </c>
      <c r="AC22" s="183">
        <v>1477</v>
      </c>
      <c r="AD22" s="183">
        <v>2084</v>
      </c>
      <c r="AE22" s="178">
        <f t="shared" si="11"/>
        <v>141.09681787406907</v>
      </c>
      <c r="AF22" s="177">
        <f t="shared" si="12"/>
        <v>607</v>
      </c>
      <c r="AG22" s="183">
        <v>578</v>
      </c>
      <c r="AH22" s="183">
        <v>641</v>
      </c>
      <c r="AI22" s="178">
        <f t="shared" si="13"/>
        <v>110.89965397923875</v>
      </c>
      <c r="AJ22" s="177">
        <f t="shared" si="14"/>
        <v>63</v>
      </c>
      <c r="AK22" s="183">
        <v>451</v>
      </c>
      <c r="AL22" s="184">
        <v>855</v>
      </c>
      <c r="AM22" s="178">
        <f t="shared" si="15"/>
        <v>189.57871396895786</v>
      </c>
      <c r="AN22" s="177">
        <f t="shared" si="16"/>
        <v>404</v>
      </c>
      <c r="AO22" s="183">
        <v>242</v>
      </c>
      <c r="AP22" s="183">
        <v>320</v>
      </c>
      <c r="AQ22" s="179">
        <f t="shared" si="17"/>
        <v>132.2314049586777</v>
      </c>
      <c r="AR22" s="177">
        <f t="shared" si="18"/>
        <v>78</v>
      </c>
      <c r="AS22" s="181">
        <f t="shared" si="19"/>
        <v>-3413</v>
      </c>
      <c r="AT22" s="175">
        <f t="shared" si="20"/>
        <v>-3165</v>
      </c>
      <c r="AU22" s="175">
        <v>3773</v>
      </c>
      <c r="AV22" s="182">
        <v>3588</v>
      </c>
      <c r="AW22" s="228">
        <v>133</v>
      </c>
      <c r="AX22" s="228">
        <v>132</v>
      </c>
      <c r="AY22" s="227">
        <f t="shared" si="34"/>
        <v>99.2</v>
      </c>
      <c r="AZ22" s="226">
        <f t="shared" si="21"/>
        <v>-1</v>
      </c>
      <c r="BA22" s="230">
        <v>507</v>
      </c>
      <c r="BB22" s="219">
        <v>526</v>
      </c>
      <c r="BC22" s="220">
        <f t="shared" si="22"/>
        <v>103.7</v>
      </c>
      <c r="BD22" s="217">
        <f t="shared" si="23"/>
        <v>19</v>
      </c>
      <c r="BE22" s="183">
        <v>221</v>
      </c>
      <c r="BF22" s="183">
        <v>222</v>
      </c>
      <c r="BG22" s="179">
        <f t="shared" si="24"/>
        <v>100.4524886877828</v>
      </c>
      <c r="BH22" s="177">
        <f t="shared" si="25"/>
        <v>1</v>
      </c>
      <c r="BI22" s="183">
        <v>148</v>
      </c>
      <c r="BJ22" s="183">
        <v>187</v>
      </c>
      <c r="BK22" s="179">
        <f t="shared" si="26"/>
        <v>126.35135135135135</v>
      </c>
      <c r="BL22" s="177">
        <f t="shared" si="27"/>
        <v>39</v>
      </c>
      <c r="BM22" s="186">
        <v>2423.1292517006805</v>
      </c>
      <c r="BN22" s="183">
        <v>3058.0188679245284</v>
      </c>
      <c r="BO22" s="177">
        <f t="shared" si="28"/>
        <v>634.889616223848</v>
      </c>
      <c r="BP22" s="183">
        <v>32</v>
      </c>
      <c r="BQ22" s="183">
        <v>19</v>
      </c>
      <c r="BR22" s="179">
        <f t="shared" si="29"/>
        <v>59.4</v>
      </c>
      <c r="BS22" s="177">
        <f t="shared" si="30"/>
        <v>-13</v>
      </c>
      <c r="BT22" s="183">
        <v>7</v>
      </c>
      <c r="BU22" s="259">
        <v>3521.41</v>
      </c>
      <c r="BV22" s="269">
        <v>5170.05</v>
      </c>
      <c r="BW22" s="194">
        <f t="shared" si="35"/>
        <v>146.8</v>
      </c>
      <c r="BX22" s="193">
        <f t="shared" si="36"/>
        <v>1648.6400000000003</v>
      </c>
      <c r="BY22" s="201"/>
      <c r="BZ22" s="6"/>
      <c r="CA22" s="6"/>
    </row>
    <row r="23" spans="1:79" s="12" customFormat="1" ht="21.75" customHeight="1">
      <c r="A23" s="171" t="s">
        <v>82</v>
      </c>
      <c r="B23" s="183">
        <v>786</v>
      </c>
      <c r="C23" s="184">
        <v>818</v>
      </c>
      <c r="D23" s="178">
        <f t="shared" si="0"/>
        <v>104.07124681933841</v>
      </c>
      <c r="E23" s="177">
        <f t="shared" si="1"/>
        <v>32</v>
      </c>
      <c r="F23" s="183">
        <v>434</v>
      </c>
      <c r="G23" s="183">
        <v>460</v>
      </c>
      <c r="H23" s="178">
        <f t="shared" si="2"/>
        <v>105.99078341013825</v>
      </c>
      <c r="I23" s="177">
        <f t="shared" si="3"/>
        <v>26</v>
      </c>
      <c r="J23" s="219">
        <v>417</v>
      </c>
      <c r="K23" s="268">
        <v>410</v>
      </c>
      <c r="L23" s="218">
        <f t="shared" si="4"/>
        <v>98.32134292565947</v>
      </c>
      <c r="M23" s="217">
        <f t="shared" si="5"/>
        <v>-7</v>
      </c>
      <c r="N23" s="221">
        <v>164</v>
      </c>
      <c r="O23" s="219">
        <v>216</v>
      </c>
      <c r="P23" s="220">
        <f t="shared" si="37"/>
        <v>131.70731707317074</v>
      </c>
      <c r="Q23" s="222">
        <f t="shared" si="6"/>
        <v>52</v>
      </c>
      <c r="R23" s="194">
        <f t="shared" si="31"/>
        <v>39.3</v>
      </c>
      <c r="S23" s="194">
        <f t="shared" si="32"/>
        <v>52.7</v>
      </c>
      <c r="T23" s="194">
        <f t="shared" si="33"/>
        <v>13.400000000000006</v>
      </c>
      <c r="U23" s="183">
        <v>40</v>
      </c>
      <c r="V23" s="185">
        <v>47</v>
      </c>
      <c r="W23" s="179">
        <f t="shared" si="7"/>
        <v>117.5</v>
      </c>
      <c r="X23" s="177">
        <f t="shared" si="8"/>
        <v>7</v>
      </c>
      <c r="Y23" s="180"/>
      <c r="Z23" s="180"/>
      <c r="AA23" s="179" t="e">
        <f t="shared" si="9"/>
        <v>#DIV/0!</v>
      </c>
      <c r="AB23" s="180">
        <f t="shared" si="38"/>
        <v>0</v>
      </c>
      <c r="AC23" s="183">
        <v>1306</v>
      </c>
      <c r="AD23" s="183">
        <v>1647</v>
      </c>
      <c r="AE23" s="178">
        <f t="shared" si="11"/>
        <v>126.11026033690658</v>
      </c>
      <c r="AF23" s="177">
        <f t="shared" si="12"/>
        <v>341</v>
      </c>
      <c r="AG23" s="183">
        <v>739</v>
      </c>
      <c r="AH23" s="183">
        <v>773</v>
      </c>
      <c r="AI23" s="178">
        <f t="shared" si="13"/>
        <v>104.60081190798375</v>
      </c>
      <c r="AJ23" s="177">
        <f t="shared" si="14"/>
        <v>34</v>
      </c>
      <c r="AK23" s="183">
        <v>321</v>
      </c>
      <c r="AL23" s="184">
        <v>602</v>
      </c>
      <c r="AM23" s="178">
        <f t="shared" si="15"/>
        <v>187.53894080996884</v>
      </c>
      <c r="AN23" s="177">
        <f t="shared" si="16"/>
        <v>281</v>
      </c>
      <c r="AO23" s="183">
        <v>188</v>
      </c>
      <c r="AP23" s="183">
        <v>180</v>
      </c>
      <c r="AQ23" s="179">
        <f t="shared" si="17"/>
        <v>95.74468085106383</v>
      </c>
      <c r="AR23" s="177">
        <f t="shared" si="18"/>
        <v>-8</v>
      </c>
      <c r="AS23" s="181">
        <f t="shared" si="19"/>
        <v>-4821</v>
      </c>
      <c r="AT23" s="175">
        <f t="shared" si="20"/>
        <v>-4279</v>
      </c>
      <c r="AU23" s="175">
        <v>5273</v>
      </c>
      <c r="AV23" s="182">
        <v>4674</v>
      </c>
      <c r="AW23" s="228">
        <v>88</v>
      </c>
      <c r="AX23" s="228">
        <v>96</v>
      </c>
      <c r="AY23" s="227">
        <f t="shared" si="34"/>
        <v>109.1</v>
      </c>
      <c r="AZ23" s="226">
        <f t="shared" si="21"/>
        <v>8</v>
      </c>
      <c r="BA23" s="230">
        <v>420</v>
      </c>
      <c r="BB23" s="219">
        <v>413</v>
      </c>
      <c r="BC23" s="220">
        <f t="shared" si="22"/>
        <v>98.3</v>
      </c>
      <c r="BD23" s="217">
        <f t="shared" si="23"/>
        <v>-7</v>
      </c>
      <c r="BE23" s="183">
        <v>334</v>
      </c>
      <c r="BF23" s="183">
        <v>423</v>
      </c>
      <c r="BG23" s="179">
        <f t="shared" si="24"/>
        <v>126.64670658682635</v>
      </c>
      <c r="BH23" s="177">
        <f t="shared" si="25"/>
        <v>89</v>
      </c>
      <c r="BI23" s="183">
        <v>268</v>
      </c>
      <c r="BJ23" s="183">
        <v>340</v>
      </c>
      <c r="BK23" s="179">
        <f t="shared" si="26"/>
        <v>126.86567164179105</v>
      </c>
      <c r="BL23" s="177">
        <f t="shared" si="27"/>
        <v>72</v>
      </c>
      <c r="BM23" s="186">
        <v>2346.9594594594596</v>
      </c>
      <c r="BN23" s="183">
        <v>2609.912536443149</v>
      </c>
      <c r="BO23" s="177">
        <f t="shared" si="28"/>
        <v>262.95307698368924</v>
      </c>
      <c r="BP23" s="183">
        <v>16</v>
      </c>
      <c r="BQ23" s="183">
        <v>17</v>
      </c>
      <c r="BR23" s="179">
        <f t="shared" si="29"/>
        <v>106.3</v>
      </c>
      <c r="BS23" s="177">
        <f t="shared" si="30"/>
        <v>1</v>
      </c>
      <c r="BT23" s="183">
        <v>10</v>
      </c>
      <c r="BU23" s="259">
        <v>3665.44</v>
      </c>
      <c r="BV23" s="269">
        <v>4728.65</v>
      </c>
      <c r="BW23" s="194">
        <f t="shared" si="35"/>
        <v>129</v>
      </c>
      <c r="BX23" s="193">
        <f t="shared" si="36"/>
        <v>1063.2099999999996</v>
      </c>
      <c r="BY23" s="201"/>
      <c r="BZ23" s="6"/>
      <c r="CA23" s="6"/>
    </row>
    <row r="24" spans="1:79" s="12" customFormat="1" ht="21.75" customHeight="1">
      <c r="A24" s="171" t="s">
        <v>83</v>
      </c>
      <c r="B24" s="183">
        <v>849</v>
      </c>
      <c r="C24" s="184">
        <v>821</v>
      </c>
      <c r="D24" s="178">
        <f t="shared" si="0"/>
        <v>96.70200235571261</v>
      </c>
      <c r="E24" s="177">
        <f t="shared" si="1"/>
        <v>-28</v>
      </c>
      <c r="F24" s="183">
        <v>422</v>
      </c>
      <c r="G24" s="183">
        <v>422</v>
      </c>
      <c r="H24" s="178">
        <f t="shared" si="2"/>
        <v>100</v>
      </c>
      <c r="I24" s="177">
        <f t="shared" si="3"/>
        <v>0</v>
      </c>
      <c r="J24" s="219">
        <v>432</v>
      </c>
      <c r="K24" s="268">
        <v>448</v>
      </c>
      <c r="L24" s="218">
        <f t="shared" si="4"/>
        <v>103.7037037037037</v>
      </c>
      <c r="M24" s="217">
        <f t="shared" si="5"/>
        <v>16</v>
      </c>
      <c r="N24" s="221">
        <v>222</v>
      </c>
      <c r="O24" s="219">
        <v>248</v>
      </c>
      <c r="P24" s="220">
        <f t="shared" si="37"/>
        <v>111.7117117117117</v>
      </c>
      <c r="Q24" s="222">
        <f t="shared" si="6"/>
        <v>26</v>
      </c>
      <c r="R24" s="194">
        <f t="shared" si="31"/>
        <v>51.4</v>
      </c>
      <c r="S24" s="194">
        <f t="shared" si="32"/>
        <v>55.4</v>
      </c>
      <c r="T24" s="194">
        <f t="shared" si="33"/>
        <v>4</v>
      </c>
      <c r="U24" s="183">
        <v>13</v>
      </c>
      <c r="V24" s="185">
        <v>53</v>
      </c>
      <c r="W24" s="179">
        <f t="shared" si="7"/>
        <v>407.6923076923077</v>
      </c>
      <c r="X24" s="177">
        <f t="shared" si="8"/>
        <v>40</v>
      </c>
      <c r="Y24" s="180"/>
      <c r="Z24" s="180"/>
      <c r="AA24" s="179" t="e">
        <f t="shared" si="9"/>
        <v>#DIV/0!</v>
      </c>
      <c r="AB24" s="180">
        <f t="shared" si="38"/>
        <v>0</v>
      </c>
      <c r="AC24" s="183">
        <v>1821</v>
      </c>
      <c r="AD24" s="183">
        <v>1711</v>
      </c>
      <c r="AE24" s="178">
        <f t="shared" si="11"/>
        <v>93.95936298736957</v>
      </c>
      <c r="AF24" s="177">
        <f t="shared" si="12"/>
        <v>-110</v>
      </c>
      <c r="AG24" s="183">
        <v>834</v>
      </c>
      <c r="AH24" s="183">
        <v>816</v>
      </c>
      <c r="AI24" s="178">
        <f t="shared" si="13"/>
        <v>97.84172661870504</v>
      </c>
      <c r="AJ24" s="177">
        <f t="shared" si="14"/>
        <v>-18</v>
      </c>
      <c r="AK24" s="183">
        <v>550</v>
      </c>
      <c r="AL24" s="184">
        <v>488</v>
      </c>
      <c r="AM24" s="178">
        <f t="shared" si="15"/>
        <v>88.72727272727273</v>
      </c>
      <c r="AN24" s="177">
        <f t="shared" si="16"/>
        <v>-62</v>
      </c>
      <c r="AO24" s="183">
        <v>165</v>
      </c>
      <c r="AP24" s="183">
        <v>150</v>
      </c>
      <c r="AQ24" s="179">
        <f t="shared" si="17"/>
        <v>90.9090909090909</v>
      </c>
      <c r="AR24" s="177">
        <f t="shared" si="18"/>
        <v>-15</v>
      </c>
      <c r="AS24" s="181">
        <f t="shared" si="19"/>
        <v>-5544</v>
      </c>
      <c r="AT24" s="175">
        <f t="shared" si="20"/>
        <v>-6330</v>
      </c>
      <c r="AU24" s="175">
        <v>6003</v>
      </c>
      <c r="AV24" s="182">
        <v>6736</v>
      </c>
      <c r="AW24" s="228">
        <v>85</v>
      </c>
      <c r="AX24" s="228">
        <v>91</v>
      </c>
      <c r="AY24" s="227">
        <f t="shared" si="34"/>
        <v>107.1</v>
      </c>
      <c r="AZ24" s="226">
        <f t="shared" si="21"/>
        <v>6</v>
      </c>
      <c r="BA24" s="230">
        <v>418</v>
      </c>
      <c r="BB24" s="219">
        <v>487</v>
      </c>
      <c r="BC24" s="220">
        <f t="shared" si="22"/>
        <v>116.5</v>
      </c>
      <c r="BD24" s="217">
        <f t="shared" si="23"/>
        <v>69</v>
      </c>
      <c r="BE24" s="183">
        <v>390</v>
      </c>
      <c r="BF24" s="183">
        <v>415</v>
      </c>
      <c r="BG24" s="179">
        <f t="shared" si="24"/>
        <v>106.41025641025641</v>
      </c>
      <c r="BH24" s="177">
        <f t="shared" si="25"/>
        <v>25</v>
      </c>
      <c r="BI24" s="183">
        <v>304</v>
      </c>
      <c r="BJ24" s="183">
        <v>341</v>
      </c>
      <c r="BK24" s="179">
        <f t="shared" si="26"/>
        <v>112.17105263157893</v>
      </c>
      <c r="BL24" s="177">
        <f t="shared" si="27"/>
        <v>37</v>
      </c>
      <c r="BM24" s="186">
        <v>2092.7492447129907</v>
      </c>
      <c r="BN24" s="183">
        <v>2718.840579710145</v>
      </c>
      <c r="BO24" s="177">
        <f t="shared" si="28"/>
        <v>626.0913349971543</v>
      </c>
      <c r="BP24" s="183">
        <v>18</v>
      </c>
      <c r="BQ24" s="183">
        <v>20</v>
      </c>
      <c r="BR24" s="179">
        <f t="shared" si="29"/>
        <v>111.1</v>
      </c>
      <c r="BS24" s="177">
        <f t="shared" si="30"/>
        <v>2</v>
      </c>
      <c r="BT24" s="183">
        <v>10</v>
      </c>
      <c r="BU24" s="259">
        <v>4300.9</v>
      </c>
      <c r="BV24" s="269">
        <v>4985.55</v>
      </c>
      <c r="BW24" s="194">
        <f t="shared" si="35"/>
        <v>115.9</v>
      </c>
      <c r="BX24" s="193">
        <f t="shared" si="36"/>
        <v>684.6500000000005</v>
      </c>
      <c r="BY24" s="201"/>
      <c r="BZ24" s="6"/>
      <c r="CA24" s="6"/>
    </row>
    <row r="25" spans="1:79" s="12" customFormat="1" ht="21.75" customHeight="1">
      <c r="A25" s="171" t="s">
        <v>84</v>
      </c>
      <c r="B25" s="183">
        <v>835</v>
      </c>
      <c r="C25" s="184">
        <v>925</v>
      </c>
      <c r="D25" s="178">
        <f t="shared" si="0"/>
        <v>110.77844311377245</v>
      </c>
      <c r="E25" s="177">
        <f t="shared" si="1"/>
        <v>90</v>
      </c>
      <c r="F25" s="183">
        <v>475</v>
      </c>
      <c r="G25" s="183">
        <v>492</v>
      </c>
      <c r="H25" s="178">
        <f t="shared" si="2"/>
        <v>103.57894736842105</v>
      </c>
      <c r="I25" s="177">
        <f t="shared" si="3"/>
        <v>17</v>
      </c>
      <c r="J25" s="219">
        <v>255</v>
      </c>
      <c r="K25" s="268">
        <v>260</v>
      </c>
      <c r="L25" s="218">
        <f t="shared" si="4"/>
        <v>101.96078431372548</v>
      </c>
      <c r="M25" s="217">
        <f t="shared" si="5"/>
        <v>5</v>
      </c>
      <c r="N25" s="221">
        <v>94</v>
      </c>
      <c r="O25" s="219">
        <v>93</v>
      </c>
      <c r="P25" s="220">
        <f t="shared" si="37"/>
        <v>98.93617021276596</v>
      </c>
      <c r="Q25" s="222">
        <f t="shared" si="6"/>
        <v>-1</v>
      </c>
      <c r="R25" s="194">
        <f t="shared" si="31"/>
        <v>36.9</v>
      </c>
      <c r="S25" s="194">
        <f t="shared" si="32"/>
        <v>35.8</v>
      </c>
      <c r="T25" s="194">
        <f t="shared" si="33"/>
        <v>-1.1000000000000014</v>
      </c>
      <c r="U25" s="183">
        <v>35</v>
      </c>
      <c r="V25" s="185">
        <v>58</v>
      </c>
      <c r="W25" s="179">
        <f t="shared" si="7"/>
        <v>165.71428571428572</v>
      </c>
      <c r="X25" s="177">
        <f t="shared" si="8"/>
        <v>23</v>
      </c>
      <c r="Y25" s="180"/>
      <c r="Z25" s="180"/>
      <c r="AA25" s="179" t="e">
        <f t="shared" si="9"/>
        <v>#DIV/0!</v>
      </c>
      <c r="AB25" s="180">
        <f t="shared" si="38"/>
        <v>0</v>
      </c>
      <c r="AC25" s="183">
        <v>1293</v>
      </c>
      <c r="AD25" s="183">
        <v>1339</v>
      </c>
      <c r="AE25" s="178">
        <f t="shared" si="11"/>
        <v>103.55761794276876</v>
      </c>
      <c r="AF25" s="177">
        <f t="shared" si="12"/>
        <v>46</v>
      </c>
      <c r="AG25" s="183">
        <v>810</v>
      </c>
      <c r="AH25" s="183">
        <v>892</v>
      </c>
      <c r="AI25" s="178">
        <f t="shared" si="13"/>
        <v>110.12345679012346</v>
      </c>
      <c r="AJ25" s="177">
        <f t="shared" si="14"/>
        <v>82</v>
      </c>
      <c r="AK25" s="183">
        <v>358</v>
      </c>
      <c r="AL25" s="184">
        <v>291</v>
      </c>
      <c r="AM25" s="178">
        <f t="shared" si="15"/>
        <v>81.28491620111731</v>
      </c>
      <c r="AN25" s="177">
        <f t="shared" si="16"/>
        <v>-67</v>
      </c>
      <c r="AO25" s="183">
        <v>69</v>
      </c>
      <c r="AP25" s="183">
        <v>110</v>
      </c>
      <c r="AQ25" s="179">
        <f t="shared" si="17"/>
        <v>159.42028985507247</v>
      </c>
      <c r="AR25" s="177">
        <f t="shared" si="18"/>
        <v>41</v>
      </c>
      <c r="AS25" s="181">
        <f t="shared" si="19"/>
        <v>-2691</v>
      </c>
      <c r="AT25" s="175">
        <f t="shared" si="20"/>
        <v>-2488</v>
      </c>
      <c r="AU25" s="175">
        <v>3063</v>
      </c>
      <c r="AV25" s="182">
        <v>2915</v>
      </c>
      <c r="AW25" s="228">
        <v>70</v>
      </c>
      <c r="AX25" s="228">
        <v>79</v>
      </c>
      <c r="AY25" s="227">
        <f t="shared" si="34"/>
        <v>112.9</v>
      </c>
      <c r="AZ25" s="226">
        <f t="shared" si="21"/>
        <v>9</v>
      </c>
      <c r="BA25" s="230">
        <v>250</v>
      </c>
      <c r="BB25" s="219">
        <v>262</v>
      </c>
      <c r="BC25" s="220">
        <f t="shared" si="22"/>
        <v>104.8</v>
      </c>
      <c r="BD25" s="217">
        <f t="shared" si="23"/>
        <v>12</v>
      </c>
      <c r="BE25" s="183">
        <v>463</v>
      </c>
      <c r="BF25" s="183">
        <v>498</v>
      </c>
      <c r="BG25" s="179">
        <f t="shared" si="24"/>
        <v>107.55939524838011</v>
      </c>
      <c r="BH25" s="177">
        <f t="shared" si="25"/>
        <v>35</v>
      </c>
      <c r="BI25" s="183">
        <v>361</v>
      </c>
      <c r="BJ25" s="183">
        <v>411</v>
      </c>
      <c r="BK25" s="179">
        <f t="shared" si="26"/>
        <v>113.85041551246537</v>
      </c>
      <c r="BL25" s="177">
        <f t="shared" si="27"/>
        <v>50</v>
      </c>
      <c r="BM25" s="186">
        <v>1948.4536082474226</v>
      </c>
      <c r="BN25" s="183">
        <v>2685.7831325301204</v>
      </c>
      <c r="BO25" s="177">
        <f t="shared" si="28"/>
        <v>737.3295242826978</v>
      </c>
      <c r="BP25" s="183">
        <v>14</v>
      </c>
      <c r="BQ25" s="183">
        <v>25</v>
      </c>
      <c r="BR25" s="179">
        <f t="shared" si="29"/>
        <v>178.6</v>
      </c>
      <c r="BS25" s="177">
        <f t="shared" si="30"/>
        <v>11</v>
      </c>
      <c r="BT25" s="183">
        <v>12</v>
      </c>
      <c r="BU25" s="259">
        <v>3937</v>
      </c>
      <c r="BV25" s="269">
        <v>4458.1</v>
      </c>
      <c r="BW25" s="194">
        <f t="shared" si="35"/>
        <v>113.2</v>
      </c>
      <c r="BX25" s="193">
        <f t="shared" si="36"/>
        <v>521.1000000000004</v>
      </c>
      <c r="BY25" s="201"/>
      <c r="BZ25" s="6"/>
      <c r="CA25" s="6"/>
    </row>
    <row r="26" spans="1:79" s="12" customFormat="1" ht="21.75" customHeight="1">
      <c r="A26" s="171" t="s">
        <v>85</v>
      </c>
      <c r="B26" s="183">
        <v>856</v>
      </c>
      <c r="C26" s="184">
        <v>821</v>
      </c>
      <c r="D26" s="178">
        <f t="shared" si="0"/>
        <v>95.91121495327103</v>
      </c>
      <c r="E26" s="177">
        <f t="shared" si="1"/>
        <v>-35</v>
      </c>
      <c r="F26" s="183">
        <v>512</v>
      </c>
      <c r="G26" s="183">
        <v>385</v>
      </c>
      <c r="H26" s="178">
        <f t="shared" si="2"/>
        <v>75.1953125</v>
      </c>
      <c r="I26" s="177">
        <f t="shared" si="3"/>
        <v>-127</v>
      </c>
      <c r="J26" s="219">
        <v>439</v>
      </c>
      <c r="K26" s="268">
        <v>399</v>
      </c>
      <c r="L26" s="218">
        <f t="shared" si="4"/>
        <v>90.8883826879271</v>
      </c>
      <c r="M26" s="217">
        <f t="shared" si="5"/>
        <v>-40</v>
      </c>
      <c r="N26" s="221">
        <v>164</v>
      </c>
      <c r="O26" s="219">
        <v>175</v>
      </c>
      <c r="P26" s="220">
        <f t="shared" si="37"/>
        <v>106.70731707317074</v>
      </c>
      <c r="Q26" s="222">
        <f t="shared" si="6"/>
        <v>11</v>
      </c>
      <c r="R26" s="194">
        <f t="shared" si="31"/>
        <v>37.4</v>
      </c>
      <c r="S26" s="194">
        <f t="shared" si="32"/>
        <v>43.9</v>
      </c>
      <c r="T26" s="194">
        <f t="shared" si="33"/>
        <v>6.5</v>
      </c>
      <c r="U26" s="183">
        <v>13</v>
      </c>
      <c r="V26" s="185">
        <v>30</v>
      </c>
      <c r="W26" s="179">
        <f t="shared" si="7"/>
        <v>230.76923076923075</v>
      </c>
      <c r="X26" s="177">
        <f t="shared" si="8"/>
        <v>17</v>
      </c>
      <c r="Y26" s="180"/>
      <c r="Z26" s="180"/>
      <c r="AA26" s="179" t="e">
        <f t="shared" si="9"/>
        <v>#DIV/0!</v>
      </c>
      <c r="AB26" s="180">
        <f t="shared" si="38"/>
        <v>0</v>
      </c>
      <c r="AC26" s="183">
        <v>1660</v>
      </c>
      <c r="AD26" s="183">
        <v>1501</v>
      </c>
      <c r="AE26" s="178">
        <f t="shared" si="11"/>
        <v>90.42168674698794</v>
      </c>
      <c r="AF26" s="177">
        <f t="shared" si="12"/>
        <v>-159</v>
      </c>
      <c r="AG26" s="183">
        <v>833</v>
      </c>
      <c r="AH26" s="183">
        <v>772</v>
      </c>
      <c r="AI26" s="178">
        <f t="shared" si="13"/>
        <v>92.67707082833134</v>
      </c>
      <c r="AJ26" s="177">
        <f t="shared" si="14"/>
        <v>-61</v>
      </c>
      <c r="AK26" s="183">
        <v>590</v>
      </c>
      <c r="AL26" s="184">
        <v>289</v>
      </c>
      <c r="AM26" s="178">
        <f t="shared" si="15"/>
        <v>48.983050847457626</v>
      </c>
      <c r="AN26" s="177">
        <f t="shared" si="16"/>
        <v>-301</v>
      </c>
      <c r="AO26" s="183">
        <v>196</v>
      </c>
      <c r="AP26" s="183">
        <v>168</v>
      </c>
      <c r="AQ26" s="179">
        <f t="shared" si="17"/>
        <v>85.71428571428571</v>
      </c>
      <c r="AR26" s="177">
        <f t="shared" si="18"/>
        <v>-28</v>
      </c>
      <c r="AS26" s="181">
        <f t="shared" si="19"/>
        <v>-3741</v>
      </c>
      <c r="AT26" s="175">
        <f t="shared" si="20"/>
        <v>-3934</v>
      </c>
      <c r="AU26" s="175">
        <v>4192</v>
      </c>
      <c r="AV26" s="182">
        <v>4383</v>
      </c>
      <c r="AW26" s="228">
        <v>79</v>
      </c>
      <c r="AX26" s="228">
        <v>69</v>
      </c>
      <c r="AY26" s="227">
        <f t="shared" si="34"/>
        <v>87.3</v>
      </c>
      <c r="AZ26" s="226">
        <f t="shared" si="21"/>
        <v>-10</v>
      </c>
      <c r="BA26" s="230">
        <v>513</v>
      </c>
      <c r="BB26" s="219">
        <v>513</v>
      </c>
      <c r="BC26" s="220">
        <f t="shared" si="22"/>
        <v>100</v>
      </c>
      <c r="BD26" s="217">
        <f t="shared" si="23"/>
        <v>0</v>
      </c>
      <c r="BE26" s="183">
        <v>405</v>
      </c>
      <c r="BF26" s="183">
        <v>372</v>
      </c>
      <c r="BG26" s="179">
        <f t="shared" si="24"/>
        <v>91.85185185185185</v>
      </c>
      <c r="BH26" s="177">
        <f t="shared" si="25"/>
        <v>-33</v>
      </c>
      <c r="BI26" s="183">
        <v>328</v>
      </c>
      <c r="BJ26" s="183">
        <v>312</v>
      </c>
      <c r="BK26" s="179">
        <f t="shared" si="26"/>
        <v>95.1219512195122</v>
      </c>
      <c r="BL26" s="177">
        <f t="shared" si="27"/>
        <v>-16</v>
      </c>
      <c r="BM26" s="186">
        <v>2201.6304347826085</v>
      </c>
      <c r="BN26" s="183">
        <v>2530.674846625767</v>
      </c>
      <c r="BO26" s="177">
        <f t="shared" si="28"/>
        <v>329.0444118431583</v>
      </c>
      <c r="BP26" s="183">
        <v>62</v>
      </c>
      <c r="BQ26" s="183">
        <v>52</v>
      </c>
      <c r="BR26" s="179">
        <f t="shared" si="29"/>
        <v>83.9</v>
      </c>
      <c r="BS26" s="177">
        <f t="shared" si="30"/>
        <v>-10</v>
      </c>
      <c r="BT26" s="183">
        <v>11</v>
      </c>
      <c r="BU26" s="259">
        <v>3875.39</v>
      </c>
      <c r="BV26" s="269">
        <v>5167.95</v>
      </c>
      <c r="BW26" s="194">
        <f t="shared" si="35"/>
        <v>133.4</v>
      </c>
      <c r="BX26" s="193">
        <f t="shared" si="36"/>
        <v>1292.56</v>
      </c>
      <c r="BY26" s="201"/>
      <c r="BZ26" s="6"/>
      <c r="CA26" s="6"/>
    </row>
    <row r="27" spans="1:79" s="12" customFormat="1" ht="27" customHeight="1">
      <c r="A27" s="169" t="s">
        <v>86</v>
      </c>
      <c r="B27" s="183">
        <v>977</v>
      </c>
      <c r="C27" s="184">
        <v>901</v>
      </c>
      <c r="D27" s="178">
        <f t="shared" si="0"/>
        <v>92.22108495394063</v>
      </c>
      <c r="E27" s="177">
        <f t="shared" si="1"/>
        <v>-76</v>
      </c>
      <c r="F27" s="183">
        <v>551</v>
      </c>
      <c r="G27" s="183">
        <v>452</v>
      </c>
      <c r="H27" s="178">
        <f t="shared" si="2"/>
        <v>82.03266787658802</v>
      </c>
      <c r="I27" s="177">
        <f t="shared" si="3"/>
        <v>-99</v>
      </c>
      <c r="J27" s="219">
        <v>521</v>
      </c>
      <c r="K27" s="268">
        <v>404</v>
      </c>
      <c r="L27" s="218">
        <f t="shared" si="4"/>
        <v>77.54318618042227</v>
      </c>
      <c r="M27" s="217">
        <f t="shared" si="5"/>
        <v>-117</v>
      </c>
      <c r="N27" s="221">
        <v>296</v>
      </c>
      <c r="O27" s="219">
        <v>151</v>
      </c>
      <c r="P27" s="220">
        <f t="shared" si="37"/>
        <v>51.01351351351351</v>
      </c>
      <c r="Q27" s="222">
        <f t="shared" si="6"/>
        <v>-145</v>
      </c>
      <c r="R27" s="194">
        <f t="shared" si="31"/>
        <v>56.8</v>
      </c>
      <c r="S27" s="194">
        <f t="shared" si="32"/>
        <v>37.4</v>
      </c>
      <c r="T27" s="194">
        <f t="shared" si="33"/>
        <v>-19.4</v>
      </c>
      <c r="U27" s="183">
        <v>31</v>
      </c>
      <c r="V27" s="185">
        <v>130</v>
      </c>
      <c r="W27" s="179">
        <f t="shared" si="7"/>
        <v>419.3548387096774</v>
      </c>
      <c r="X27" s="177">
        <f t="shared" si="8"/>
        <v>99</v>
      </c>
      <c r="Y27" s="180"/>
      <c r="Z27" s="180"/>
      <c r="AA27" s="179" t="e">
        <f t="shared" si="9"/>
        <v>#DIV/0!</v>
      </c>
      <c r="AB27" s="180">
        <f t="shared" si="38"/>
        <v>0</v>
      </c>
      <c r="AC27" s="183">
        <v>2490</v>
      </c>
      <c r="AD27" s="183">
        <v>1650</v>
      </c>
      <c r="AE27" s="178">
        <f t="shared" si="11"/>
        <v>66.26506024096386</v>
      </c>
      <c r="AF27" s="177">
        <f t="shared" si="12"/>
        <v>-840</v>
      </c>
      <c r="AG27" s="183">
        <v>938</v>
      </c>
      <c r="AH27" s="183">
        <v>880</v>
      </c>
      <c r="AI27" s="178">
        <f t="shared" si="13"/>
        <v>93.81663113006397</v>
      </c>
      <c r="AJ27" s="177">
        <f t="shared" si="14"/>
        <v>-58</v>
      </c>
      <c r="AK27" s="183">
        <v>835</v>
      </c>
      <c r="AL27" s="184">
        <v>441</v>
      </c>
      <c r="AM27" s="178">
        <f t="shared" si="15"/>
        <v>52.81437125748503</v>
      </c>
      <c r="AN27" s="177">
        <f t="shared" si="16"/>
        <v>-394</v>
      </c>
      <c r="AO27" s="183">
        <v>181</v>
      </c>
      <c r="AP27" s="183">
        <v>173</v>
      </c>
      <c r="AQ27" s="179">
        <f t="shared" si="17"/>
        <v>95.58011049723757</v>
      </c>
      <c r="AR27" s="177">
        <f t="shared" si="18"/>
        <v>-8</v>
      </c>
      <c r="AS27" s="181">
        <f t="shared" si="19"/>
        <v>-1652</v>
      </c>
      <c r="AT27" s="175">
        <f t="shared" si="20"/>
        <v>-1594</v>
      </c>
      <c r="AU27" s="175">
        <v>2178</v>
      </c>
      <c r="AV27" s="182">
        <v>2086</v>
      </c>
      <c r="AW27" s="228">
        <v>212</v>
      </c>
      <c r="AX27" s="228">
        <v>224</v>
      </c>
      <c r="AY27" s="227">
        <f t="shared" si="34"/>
        <v>105.7</v>
      </c>
      <c r="AZ27" s="226">
        <f t="shared" si="21"/>
        <v>12</v>
      </c>
      <c r="BA27" s="230">
        <v>677</v>
      </c>
      <c r="BB27" s="219">
        <v>678</v>
      </c>
      <c r="BC27" s="220">
        <f t="shared" si="22"/>
        <v>100.1</v>
      </c>
      <c r="BD27" s="217">
        <f t="shared" si="23"/>
        <v>1</v>
      </c>
      <c r="BE27" s="183">
        <v>451</v>
      </c>
      <c r="BF27" s="183">
        <v>409</v>
      </c>
      <c r="BG27" s="179">
        <f t="shared" si="24"/>
        <v>90.68736141906874</v>
      </c>
      <c r="BH27" s="177">
        <f t="shared" si="25"/>
        <v>-42</v>
      </c>
      <c r="BI27" s="183">
        <v>373</v>
      </c>
      <c r="BJ27" s="183">
        <v>340</v>
      </c>
      <c r="BK27" s="179">
        <f t="shared" si="26"/>
        <v>91.15281501340483</v>
      </c>
      <c r="BL27" s="177">
        <f t="shared" si="27"/>
        <v>-33</v>
      </c>
      <c r="BM27" s="186">
        <v>2737.652811735941</v>
      </c>
      <c r="BN27" s="183">
        <v>3619.4736842105262</v>
      </c>
      <c r="BO27" s="177">
        <f t="shared" si="28"/>
        <v>881.820872474585</v>
      </c>
      <c r="BP27" s="183">
        <v>91</v>
      </c>
      <c r="BQ27" s="183">
        <v>151</v>
      </c>
      <c r="BR27" s="179">
        <f t="shared" si="29"/>
        <v>165.9</v>
      </c>
      <c r="BS27" s="177">
        <f t="shared" si="30"/>
        <v>60</v>
      </c>
      <c r="BT27" s="183">
        <v>80</v>
      </c>
      <c r="BU27" s="259">
        <v>5002.61</v>
      </c>
      <c r="BV27" s="269">
        <v>5078.26</v>
      </c>
      <c r="BW27" s="194">
        <f t="shared" si="35"/>
        <v>101.5</v>
      </c>
      <c r="BX27" s="193">
        <f t="shared" si="36"/>
        <v>75.65000000000055</v>
      </c>
      <c r="BY27" s="201"/>
      <c r="BZ27" s="6"/>
      <c r="CA27" s="6"/>
    </row>
    <row r="28" spans="1:79" s="12" customFormat="1" ht="21.75" customHeight="1">
      <c r="A28" s="171" t="s">
        <v>87</v>
      </c>
      <c r="B28" s="183">
        <v>5765</v>
      </c>
      <c r="C28" s="184">
        <v>5250</v>
      </c>
      <c r="D28" s="178">
        <f t="shared" si="0"/>
        <v>91.06678230702515</v>
      </c>
      <c r="E28" s="177">
        <f t="shared" si="1"/>
        <v>-515</v>
      </c>
      <c r="F28" s="183">
        <v>3499</v>
      </c>
      <c r="G28" s="183">
        <v>2862</v>
      </c>
      <c r="H28" s="178">
        <f t="shared" si="2"/>
        <v>81.7947985138611</v>
      </c>
      <c r="I28" s="177">
        <f t="shared" si="3"/>
        <v>-637</v>
      </c>
      <c r="J28" s="219">
        <v>4497</v>
      </c>
      <c r="K28" s="268">
        <v>4414</v>
      </c>
      <c r="L28" s="218">
        <f t="shared" si="4"/>
        <v>98.15432510562597</v>
      </c>
      <c r="M28" s="217">
        <f t="shared" si="5"/>
        <v>-83</v>
      </c>
      <c r="N28" s="221">
        <v>3135</v>
      </c>
      <c r="O28" s="219">
        <v>3157</v>
      </c>
      <c r="P28" s="220">
        <f t="shared" si="37"/>
        <v>100.70175438596492</v>
      </c>
      <c r="Q28" s="222">
        <f t="shared" si="6"/>
        <v>22</v>
      </c>
      <c r="R28" s="194">
        <f t="shared" si="31"/>
        <v>69.7</v>
      </c>
      <c r="S28" s="194">
        <f t="shared" si="32"/>
        <v>71.5</v>
      </c>
      <c r="T28" s="194">
        <f t="shared" si="33"/>
        <v>1.7999999999999972</v>
      </c>
      <c r="U28" s="183">
        <v>311</v>
      </c>
      <c r="V28" s="185">
        <v>369</v>
      </c>
      <c r="W28" s="179">
        <f t="shared" si="7"/>
        <v>118.64951768488746</v>
      </c>
      <c r="X28" s="177">
        <f t="shared" si="8"/>
        <v>58</v>
      </c>
      <c r="Y28" s="180"/>
      <c r="Z28" s="180"/>
      <c r="AA28" s="179" t="e">
        <f t="shared" si="9"/>
        <v>#DIV/0!</v>
      </c>
      <c r="AB28" s="180">
        <f t="shared" si="38"/>
        <v>0</v>
      </c>
      <c r="AC28" s="183">
        <v>16697</v>
      </c>
      <c r="AD28" s="183">
        <v>20354</v>
      </c>
      <c r="AE28" s="178">
        <f t="shared" si="11"/>
        <v>121.90213810864228</v>
      </c>
      <c r="AF28" s="177">
        <f t="shared" si="12"/>
        <v>3657</v>
      </c>
      <c r="AG28" s="183">
        <v>5519</v>
      </c>
      <c r="AH28" s="183">
        <v>4977</v>
      </c>
      <c r="AI28" s="178">
        <f t="shared" si="13"/>
        <v>90.17938032252219</v>
      </c>
      <c r="AJ28" s="177">
        <f t="shared" si="14"/>
        <v>-542</v>
      </c>
      <c r="AK28" s="183">
        <v>5172</v>
      </c>
      <c r="AL28" s="184">
        <v>9796</v>
      </c>
      <c r="AM28" s="178">
        <f t="shared" si="15"/>
        <v>189.4044856921887</v>
      </c>
      <c r="AN28" s="177">
        <f t="shared" si="16"/>
        <v>4624</v>
      </c>
      <c r="AO28" s="183">
        <v>865</v>
      </c>
      <c r="AP28" s="183">
        <v>838</v>
      </c>
      <c r="AQ28" s="179">
        <f t="shared" si="17"/>
        <v>96.878612716763</v>
      </c>
      <c r="AR28" s="177">
        <f t="shared" si="18"/>
        <v>-27</v>
      </c>
      <c r="AS28" s="181">
        <f t="shared" si="19"/>
        <v>-7441</v>
      </c>
      <c r="AT28" s="175">
        <f t="shared" si="20"/>
        <v>-7561</v>
      </c>
      <c r="AU28" s="175">
        <v>10639</v>
      </c>
      <c r="AV28" s="182">
        <v>10758</v>
      </c>
      <c r="AW28" s="228">
        <v>1472</v>
      </c>
      <c r="AX28" s="228">
        <v>1511</v>
      </c>
      <c r="AY28" s="227">
        <f t="shared" si="34"/>
        <v>102.6</v>
      </c>
      <c r="AZ28" s="226">
        <f t="shared" si="21"/>
        <v>39</v>
      </c>
      <c r="BA28" s="230">
        <v>6275</v>
      </c>
      <c r="BB28" s="219">
        <v>6656</v>
      </c>
      <c r="BC28" s="220">
        <f t="shared" si="22"/>
        <v>106.1</v>
      </c>
      <c r="BD28" s="217">
        <f t="shared" si="23"/>
        <v>381</v>
      </c>
      <c r="BE28" s="183">
        <v>2567</v>
      </c>
      <c r="BF28" s="183">
        <v>2053</v>
      </c>
      <c r="BG28" s="179">
        <f t="shared" si="24"/>
        <v>79.97662641215426</v>
      </c>
      <c r="BH28" s="177">
        <f t="shared" si="25"/>
        <v>-514</v>
      </c>
      <c r="BI28" s="183">
        <v>1945</v>
      </c>
      <c r="BJ28" s="183">
        <v>1696</v>
      </c>
      <c r="BK28" s="179">
        <f t="shared" si="26"/>
        <v>87.19794344473007</v>
      </c>
      <c r="BL28" s="177">
        <f t="shared" si="27"/>
        <v>-249</v>
      </c>
      <c r="BM28" s="186">
        <v>2809.910802775025</v>
      </c>
      <c r="BN28" s="183">
        <v>3905.4696132596687</v>
      </c>
      <c r="BO28" s="177">
        <f t="shared" si="28"/>
        <v>1095.5588104846438</v>
      </c>
      <c r="BP28" s="183">
        <v>948</v>
      </c>
      <c r="BQ28" s="183">
        <v>978</v>
      </c>
      <c r="BR28" s="179">
        <f t="shared" si="29"/>
        <v>103.2</v>
      </c>
      <c r="BS28" s="177">
        <f t="shared" si="30"/>
        <v>30</v>
      </c>
      <c r="BT28" s="183">
        <v>200</v>
      </c>
      <c r="BU28" s="259">
        <v>4719.21</v>
      </c>
      <c r="BV28" s="269">
        <v>5820.85</v>
      </c>
      <c r="BW28" s="194">
        <f t="shared" si="35"/>
        <v>123.3</v>
      </c>
      <c r="BX28" s="193">
        <f t="shared" si="36"/>
        <v>1101.6400000000003</v>
      </c>
      <c r="BY28" s="201"/>
      <c r="BZ28" s="6"/>
      <c r="CA28" s="6"/>
    </row>
    <row r="29" spans="1:79" s="12" customFormat="1" ht="21.75" customHeight="1">
      <c r="A29" s="171" t="s">
        <v>88</v>
      </c>
      <c r="B29" s="183">
        <v>2281</v>
      </c>
      <c r="C29" s="184">
        <v>2174</v>
      </c>
      <c r="D29" s="178">
        <f t="shared" si="0"/>
        <v>95.30907496711968</v>
      </c>
      <c r="E29" s="177">
        <f t="shared" si="1"/>
        <v>-107</v>
      </c>
      <c r="F29" s="183">
        <v>1441</v>
      </c>
      <c r="G29" s="183">
        <v>1291</v>
      </c>
      <c r="H29" s="178">
        <f t="shared" si="2"/>
        <v>89.59056210964607</v>
      </c>
      <c r="I29" s="177">
        <f t="shared" si="3"/>
        <v>-150</v>
      </c>
      <c r="J29" s="219">
        <v>1749</v>
      </c>
      <c r="K29" s="268">
        <v>1765</v>
      </c>
      <c r="L29" s="218">
        <f t="shared" si="4"/>
        <v>100.91480846197827</v>
      </c>
      <c r="M29" s="217">
        <f t="shared" si="5"/>
        <v>16</v>
      </c>
      <c r="N29" s="221">
        <v>993</v>
      </c>
      <c r="O29" s="219">
        <v>1067</v>
      </c>
      <c r="P29" s="220">
        <f t="shared" si="37"/>
        <v>107.45216515609263</v>
      </c>
      <c r="Q29" s="222">
        <f t="shared" si="6"/>
        <v>74</v>
      </c>
      <c r="R29" s="194">
        <f t="shared" si="31"/>
        <v>56.8</v>
      </c>
      <c r="S29" s="194">
        <f t="shared" si="32"/>
        <v>60.5</v>
      </c>
      <c r="T29" s="194">
        <f t="shared" si="33"/>
        <v>3.700000000000003</v>
      </c>
      <c r="U29" s="183">
        <v>189</v>
      </c>
      <c r="V29" s="185">
        <v>222</v>
      </c>
      <c r="W29" s="179">
        <f t="shared" si="7"/>
        <v>117.46031746031747</v>
      </c>
      <c r="X29" s="177">
        <f t="shared" si="8"/>
        <v>33</v>
      </c>
      <c r="Y29" s="180"/>
      <c r="Z29" s="180"/>
      <c r="AA29" s="179" t="e">
        <f t="shared" si="9"/>
        <v>#DIV/0!</v>
      </c>
      <c r="AB29" s="180">
        <f t="shared" si="38"/>
        <v>0</v>
      </c>
      <c r="AC29" s="183">
        <v>7455</v>
      </c>
      <c r="AD29" s="183">
        <v>7768</v>
      </c>
      <c r="AE29" s="178">
        <f t="shared" si="11"/>
        <v>104.19852448021463</v>
      </c>
      <c r="AF29" s="177">
        <f t="shared" si="12"/>
        <v>313</v>
      </c>
      <c r="AG29" s="183">
        <v>2219</v>
      </c>
      <c r="AH29" s="183">
        <v>2042</v>
      </c>
      <c r="AI29" s="178">
        <f t="shared" si="13"/>
        <v>92.02343397926994</v>
      </c>
      <c r="AJ29" s="177">
        <f t="shared" si="14"/>
        <v>-177</v>
      </c>
      <c r="AK29" s="183">
        <v>3014</v>
      </c>
      <c r="AL29" s="184">
        <v>4019</v>
      </c>
      <c r="AM29" s="178">
        <f t="shared" si="15"/>
        <v>133.34439283344392</v>
      </c>
      <c r="AN29" s="177">
        <f t="shared" si="16"/>
        <v>1005</v>
      </c>
      <c r="AO29" s="183">
        <v>458</v>
      </c>
      <c r="AP29" s="183">
        <v>438</v>
      </c>
      <c r="AQ29" s="179">
        <f t="shared" si="17"/>
        <v>95.63318777292577</v>
      </c>
      <c r="AR29" s="177">
        <f t="shared" si="18"/>
        <v>-20</v>
      </c>
      <c r="AS29" s="181">
        <f t="shared" si="19"/>
        <v>-1510</v>
      </c>
      <c r="AT29" s="175">
        <f t="shared" si="20"/>
        <v>-1111</v>
      </c>
      <c r="AU29" s="175">
        <v>2916</v>
      </c>
      <c r="AV29" s="182">
        <v>2497</v>
      </c>
      <c r="AW29" s="228">
        <v>416</v>
      </c>
      <c r="AX29" s="228">
        <v>447</v>
      </c>
      <c r="AY29" s="227">
        <f t="shared" si="34"/>
        <v>107.5</v>
      </c>
      <c r="AZ29" s="226">
        <f t="shared" si="21"/>
        <v>31</v>
      </c>
      <c r="BA29" s="230">
        <v>2388</v>
      </c>
      <c r="BB29" s="219">
        <v>2417</v>
      </c>
      <c r="BC29" s="220">
        <f t="shared" si="22"/>
        <v>101.2</v>
      </c>
      <c r="BD29" s="217">
        <f t="shared" si="23"/>
        <v>29</v>
      </c>
      <c r="BE29" s="183">
        <v>875</v>
      </c>
      <c r="BF29" s="183">
        <v>788</v>
      </c>
      <c r="BG29" s="179">
        <f t="shared" si="24"/>
        <v>90.05714285714286</v>
      </c>
      <c r="BH29" s="177">
        <f t="shared" si="25"/>
        <v>-87</v>
      </c>
      <c r="BI29" s="183">
        <v>752</v>
      </c>
      <c r="BJ29" s="183">
        <v>712</v>
      </c>
      <c r="BK29" s="179">
        <f t="shared" si="26"/>
        <v>94.68085106382979</v>
      </c>
      <c r="BL29" s="177">
        <f t="shared" si="27"/>
        <v>-40</v>
      </c>
      <c r="BM29" s="186">
        <v>2806.133333333333</v>
      </c>
      <c r="BN29" s="183">
        <v>3465.200517464424</v>
      </c>
      <c r="BO29" s="177">
        <f t="shared" si="28"/>
        <v>659.0671841310909</v>
      </c>
      <c r="BP29" s="183">
        <v>342</v>
      </c>
      <c r="BQ29" s="183">
        <v>343</v>
      </c>
      <c r="BR29" s="179">
        <f t="shared" si="29"/>
        <v>100.3</v>
      </c>
      <c r="BS29" s="177">
        <f t="shared" si="30"/>
        <v>1</v>
      </c>
      <c r="BT29" s="183">
        <v>57</v>
      </c>
      <c r="BU29" s="259">
        <v>3997.94</v>
      </c>
      <c r="BV29" s="269">
        <v>5273.86</v>
      </c>
      <c r="BW29" s="194">
        <f t="shared" si="35"/>
        <v>131.9</v>
      </c>
      <c r="BX29" s="193">
        <f t="shared" si="36"/>
        <v>1275.9199999999996</v>
      </c>
      <c r="BY29" s="201"/>
      <c r="BZ29" s="6"/>
      <c r="CA29" s="6"/>
    </row>
    <row r="30" spans="1:79" s="12" customFormat="1" ht="20.25" customHeight="1">
      <c r="A30" s="192" t="s">
        <v>55</v>
      </c>
      <c r="B30" s="183">
        <v>1999</v>
      </c>
      <c r="C30" s="184">
        <v>1864</v>
      </c>
      <c r="D30" s="178">
        <f t="shared" si="0"/>
        <v>93.24662331165582</v>
      </c>
      <c r="E30" s="177">
        <f t="shared" si="1"/>
        <v>-135</v>
      </c>
      <c r="F30" s="183">
        <v>1185</v>
      </c>
      <c r="G30" s="183">
        <v>950</v>
      </c>
      <c r="H30" s="178">
        <f t="shared" si="2"/>
        <v>80.16877637130801</v>
      </c>
      <c r="I30" s="177">
        <f t="shared" si="3"/>
        <v>-235</v>
      </c>
      <c r="J30" s="219">
        <v>1701</v>
      </c>
      <c r="K30" s="268">
        <v>1748</v>
      </c>
      <c r="L30" s="218">
        <f t="shared" si="4"/>
        <v>102.76308054085833</v>
      </c>
      <c r="M30" s="217">
        <f t="shared" si="5"/>
        <v>47</v>
      </c>
      <c r="N30" s="221">
        <v>1169</v>
      </c>
      <c r="O30" s="219">
        <v>1251</v>
      </c>
      <c r="P30" s="220">
        <f t="shared" si="37"/>
        <v>107.01454234388366</v>
      </c>
      <c r="Q30" s="222">
        <f t="shared" si="6"/>
        <v>82</v>
      </c>
      <c r="R30" s="194">
        <f t="shared" si="31"/>
        <v>68.7</v>
      </c>
      <c r="S30" s="194">
        <f t="shared" si="32"/>
        <v>71.6</v>
      </c>
      <c r="T30" s="194">
        <f t="shared" si="33"/>
        <v>2.8999999999999915</v>
      </c>
      <c r="U30" s="183">
        <v>150</v>
      </c>
      <c r="V30" s="185">
        <v>178</v>
      </c>
      <c r="W30" s="179">
        <f t="shared" si="7"/>
        <v>118.66666666666667</v>
      </c>
      <c r="X30" s="177">
        <f t="shared" si="8"/>
        <v>28</v>
      </c>
      <c r="Y30" s="180"/>
      <c r="Z30" s="180"/>
      <c r="AA30" s="179" t="e">
        <f t="shared" si="9"/>
        <v>#DIV/0!</v>
      </c>
      <c r="AB30" s="180">
        <f t="shared" si="38"/>
        <v>0</v>
      </c>
      <c r="AC30" s="183">
        <v>5899</v>
      </c>
      <c r="AD30" s="183">
        <v>6368</v>
      </c>
      <c r="AE30" s="178">
        <f t="shared" si="11"/>
        <v>107.95050008476012</v>
      </c>
      <c r="AF30" s="177">
        <f t="shared" si="12"/>
        <v>469</v>
      </c>
      <c r="AG30" s="183">
        <v>1963</v>
      </c>
      <c r="AH30" s="183">
        <v>1829</v>
      </c>
      <c r="AI30" s="178">
        <f t="shared" si="13"/>
        <v>93.17371370351502</v>
      </c>
      <c r="AJ30" s="177">
        <f t="shared" si="14"/>
        <v>-134</v>
      </c>
      <c r="AK30" s="183">
        <v>1907</v>
      </c>
      <c r="AL30" s="184">
        <v>2426</v>
      </c>
      <c r="AM30" s="178">
        <f t="shared" si="15"/>
        <v>127.21552176192974</v>
      </c>
      <c r="AN30" s="177">
        <f t="shared" si="16"/>
        <v>519</v>
      </c>
      <c r="AO30" s="183">
        <v>347</v>
      </c>
      <c r="AP30" s="183">
        <v>278</v>
      </c>
      <c r="AQ30" s="179">
        <f t="shared" si="17"/>
        <v>80.11527377521614</v>
      </c>
      <c r="AR30" s="177">
        <f t="shared" si="18"/>
        <v>-69</v>
      </c>
      <c r="AS30" s="181">
        <f t="shared" si="19"/>
        <v>-2403</v>
      </c>
      <c r="AT30" s="175">
        <f t="shared" si="20"/>
        <v>-2822</v>
      </c>
      <c r="AU30" s="175">
        <v>3567</v>
      </c>
      <c r="AV30" s="182">
        <v>3950</v>
      </c>
      <c r="AW30" s="228">
        <v>412</v>
      </c>
      <c r="AX30" s="228">
        <v>385</v>
      </c>
      <c r="AY30" s="227">
        <f t="shared" si="34"/>
        <v>93.4</v>
      </c>
      <c r="AZ30" s="226">
        <f t="shared" si="21"/>
        <v>-27</v>
      </c>
      <c r="BA30" s="230">
        <v>2622</v>
      </c>
      <c r="BB30" s="219">
        <v>2622</v>
      </c>
      <c r="BC30" s="220">
        <f t="shared" si="22"/>
        <v>100</v>
      </c>
      <c r="BD30" s="217">
        <f t="shared" si="23"/>
        <v>0</v>
      </c>
      <c r="BE30" s="183">
        <v>835</v>
      </c>
      <c r="BF30" s="183">
        <v>736</v>
      </c>
      <c r="BG30" s="179">
        <f t="shared" si="24"/>
        <v>88.1437125748503</v>
      </c>
      <c r="BH30" s="177">
        <f t="shared" si="25"/>
        <v>-99</v>
      </c>
      <c r="BI30" s="183">
        <v>692</v>
      </c>
      <c r="BJ30" s="183">
        <v>635</v>
      </c>
      <c r="BK30" s="179">
        <f t="shared" si="26"/>
        <v>91.76300578034682</v>
      </c>
      <c r="BL30" s="177">
        <f t="shared" si="27"/>
        <v>-57</v>
      </c>
      <c r="BM30" s="186">
        <v>2945.7025920873125</v>
      </c>
      <c r="BN30" s="183">
        <v>3840.757575757576</v>
      </c>
      <c r="BO30" s="177">
        <f t="shared" si="28"/>
        <v>895.0549836702635</v>
      </c>
      <c r="BP30" s="183">
        <v>395</v>
      </c>
      <c r="BQ30" s="183">
        <v>398</v>
      </c>
      <c r="BR30" s="179">
        <f t="shared" si="29"/>
        <v>100.8</v>
      </c>
      <c r="BS30" s="177">
        <f t="shared" si="30"/>
        <v>3</v>
      </c>
      <c r="BT30" s="183">
        <v>44</v>
      </c>
      <c r="BU30" s="259">
        <v>4339.53</v>
      </c>
      <c r="BV30" s="269">
        <v>5833.5</v>
      </c>
      <c r="BW30" s="194">
        <f t="shared" si="35"/>
        <v>134.4</v>
      </c>
      <c r="BX30" s="193">
        <f t="shared" si="36"/>
        <v>1493.9700000000003</v>
      </c>
      <c r="BY30" s="201"/>
      <c r="BZ30" s="6"/>
      <c r="CA30" s="6"/>
    </row>
    <row r="31" spans="5:76" s="32" customFormat="1" ht="20.25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BA31" s="34"/>
      <c r="BB31" s="34"/>
      <c r="BC31" s="34"/>
      <c r="BD31" s="35"/>
      <c r="BL31" s="36"/>
      <c r="BM31" s="36"/>
      <c r="BN31" s="36"/>
      <c r="BT31" s="187"/>
      <c r="BU31" s="195"/>
      <c r="BV31" s="195"/>
      <c r="BW31" s="196"/>
      <c r="BX31" s="197"/>
    </row>
    <row r="32" spans="5:76" s="32" customFormat="1" ht="13.5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BA32" s="34"/>
      <c r="BB32" s="34"/>
      <c r="BC32" s="34"/>
      <c r="BD32" s="35"/>
      <c r="BL32" s="36"/>
      <c r="BM32" s="36"/>
      <c r="BN32" s="36"/>
      <c r="BU32" s="198"/>
      <c r="BV32" s="198"/>
      <c r="BW32" s="199"/>
      <c r="BX32" s="200"/>
    </row>
    <row r="33" spans="5:76" s="32" customFormat="1" ht="13.5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BA33" s="34"/>
      <c r="BB33" s="34"/>
      <c r="BC33" s="34"/>
      <c r="BD33" s="35"/>
      <c r="BL33" s="36"/>
      <c r="BM33" s="36"/>
      <c r="BN33" s="36"/>
      <c r="BU33" s="198"/>
      <c r="BV33" s="198"/>
      <c r="BW33" s="199"/>
      <c r="BX33" s="200"/>
    </row>
    <row r="34" spans="5:76" s="32" customFormat="1" ht="13.5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BD34" s="36"/>
      <c r="BL34" s="36"/>
      <c r="BM34" s="36"/>
      <c r="BN34" s="36"/>
      <c r="BU34" s="198"/>
      <c r="BV34" s="198"/>
      <c r="BW34" s="199"/>
      <c r="BX34" s="200"/>
    </row>
    <row r="35" spans="5:66" s="32" customFormat="1" ht="12.75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BL35" s="36"/>
      <c r="BM35" s="36"/>
      <c r="BN35" s="36"/>
    </row>
    <row r="36" spans="5:20" s="32" customFormat="1" ht="12.75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5:20" s="32" customFormat="1" ht="12.75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5:20" s="32" customFormat="1" ht="12.75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80">
    <mergeCell ref="BT6:BT7"/>
    <mergeCell ref="F3:I3"/>
    <mergeCell ref="F4:I5"/>
    <mergeCell ref="R3:T5"/>
    <mergeCell ref="R6:R7"/>
    <mergeCell ref="S6:S7"/>
    <mergeCell ref="BI3:BL3"/>
    <mergeCell ref="BI4:BL5"/>
    <mergeCell ref="BP3:BT4"/>
    <mergeCell ref="BP5:BS5"/>
    <mergeCell ref="BP6:BP7"/>
    <mergeCell ref="BQ6:BQ7"/>
    <mergeCell ref="BK6:BL6"/>
    <mergeCell ref="T6:T7"/>
    <mergeCell ref="AP6:AP7"/>
    <mergeCell ref="AX6:AX7"/>
    <mergeCell ref="AY6:AZ6"/>
    <mergeCell ref="BA6:BB6"/>
    <mergeCell ref="BJ6:BJ7"/>
    <mergeCell ref="BC6:BD6"/>
    <mergeCell ref="BI6:BI7"/>
    <mergeCell ref="BM6:BM7"/>
    <mergeCell ref="BN6:BN7"/>
    <mergeCell ref="BO6:BO7"/>
    <mergeCell ref="BF6:BF7"/>
    <mergeCell ref="BG6:BH6"/>
    <mergeCell ref="AK6:AK7"/>
    <mergeCell ref="AL6:AL7"/>
    <mergeCell ref="AM6:AN6"/>
    <mergeCell ref="AO6:AO7"/>
    <mergeCell ref="AW6:AW7"/>
    <mergeCell ref="AQ6:AR6"/>
    <mergeCell ref="BE6:BE7"/>
    <mergeCell ref="Y6:Y7"/>
    <mergeCell ref="AC6:AC7"/>
    <mergeCell ref="AH6:AH7"/>
    <mergeCell ref="AI6:AJ6"/>
    <mergeCell ref="Z6:Z7"/>
    <mergeCell ref="AA6:AB6"/>
    <mergeCell ref="AD6:AD7"/>
    <mergeCell ref="AE6:AF6"/>
    <mergeCell ref="AG6:AG7"/>
    <mergeCell ref="AU4:AV5"/>
    <mergeCell ref="Y3:AB5"/>
    <mergeCell ref="AG3:AN3"/>
    <mergeCell ref="AK4:AN5"/>
    <mergeCell ref="P6:Q6"/>
    <mergeCell ref="BM3:BO5"/>
    <mergeCell ref="AW3:AZ5"/>
    <mergeCell ref="BA3:BD5"/>
    <mergeCell ref="BE3:BH5"/>
    <mergeCell ref="W6:X6"/>
    <mergeCell ref="AO3:AR5"/>
    <mergeCell ref="AC3:AF5"/>
    <mergeCell ref="U6:U7"/>
    <mergeCell ref="AG4:AJ5"/>
    <mergeCell ref="V6:V7"/>
    <mergeCell ref="B1:X1"/>
    <mergeCell ref="B2:X2"/>
    <mergeCell ref="U3:X5"/>
    <mergeCell ref="H6:I6"/>
    <mergeCell ref="J6:J7"/>
    <mergeCell ref="L6:M6"/>
    <mergeCell ref="N3:Q5"/>
    <mergeCell ref="N6:N7"/>
    <mergeCell ref="O6:O7"/>
    <mergeCell ref="BR6:BS6"/>
    <mergeCell ref="A3:A7"/>
    <mergeCell ref="B3:E5"/>
    <mergeCell ref="J3:M5"/>
    <mergeCell ref="B6:B7"/>
    <mergeCell ref="C6:C7"/>
    <mergeCell ref="K6:K7"/>
    <mergeCell ref="D6:E6"/>
    <mergeCell ref="F6:F7"/>
    <mergeCell ref="G6:G7"/>
    <mergeCell ref="BU3:BX5"/>
    <mergeCell ref="BU6:BU7"/>
    <mergeCell ref="BV6:BV7"/>
    <mergeCell ref="BW6:BX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8" max="29" man="1"/>
    <brk id="5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ridz</cp:lastModifiedBy>
  <cp:lastPrinted>2019-07-19T09:31:57Z</cp:lastPrinted>
  <dcterms:created xsi:type="dcterms:W3CDTF">2017-11-17T08:56:41Z</dcterms:created>
  <dcterms:modified xsi:type="dcterms:W3CDTF">2019-09-09T05:29:59Z</dcterms:modified>
  <cp:category/>
  <cp:version/>
  <cp:contentType/>
  <cp:contentStatus/>
</cp:coreProperties>
</file>