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11970" activeTab="15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  <sheet name="Лист1" sheetId="6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'10'!$A$1:$AB$28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'15'!$A$1:$AB$28</definedName>
    <definedName name="_xlnm.Print_Area" localSheetId="15">'16'!$A$1:$AB$28</definedName>
    <definedName name="_xlnm.Print_Area" localSheetId="1">'2'!$A$1:$AB$29</definedName>
    <definedName name="_xlnm.Print_Area" localSheetId="2">'3'!$A$1:$E$18</definedName>
    <definedName name="_xlnm.Print_Area" localSheetId="3">'4'!$A$1:$AB$29</definedName>
    <definedName name="_xlnm.Print_Area" localSheetId="4">'5'!$A$1:$E$19</definedName>
    <definedName name="_xlnm.Print_Area" localSheetId="5">'6'!$A$1:$AB$28</definedName>
    <definedName name="_xlnm.Print_Area" localSheetId="6">'7'!$A$1:$E$19</definedName>
    <definedName name="_xlnm.Print_Area" localSheetId="7">'8'!$A$1:$AB$28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6" i="53" l="1"/>
  <c r="D16" i="53"/>
  <c r="E6" i="53"/>
  <c r="D6" i="53"/>
  <c r="E16" i="51"/>
  <c r="D16" i="51"/>
  <c r="E6" i="51"/>
  <c r="D6" i="51"/>
  <c r="E15" i="49"/>
  <c r="D15" i="49"/>
  <c r="E5" i="49"/>
  <c r="D5" i="49"/>
  <c r="E15" i="42"/>
  <c r="D15" i="42"/>
  <c r="E5" i="42"/>
  <c r="D5" i="42"/>
  <c r="E16" i="23"/>
  <c r="D16" i="23"/>
  <c r="E6" i="23"/>
  <c r="D6" i="23"/>
  <c r="C6" i="23"/>
  <c r="I18" i="57" l="1"/>
  <c r="H18" i="57"/>
  <c r="F18" i="57"/>
  <c r="I8" i="57"/>
  <c r="H8" i="57"/>
  <c r="F8" i="57"/>
  <c r="E18" i="57"/>
  <c r="D18" i="57"/>
  <c r="B18" i="57"/>
  <c r="E8" i="57"/>
  <c r="D8" i="57"/>
  <c r="B8" i="57"/>
  <c r="Z9" i="59"/>
  <c r="Z10" i="59"/>
  <c r="Z11" i="59"/>
  <c r="Z12" i="59"/>
  <c r="Z13" i="59"/>
  <c r="Z14" i="59"/>
  <c r="Z15" i="59"/>
  <c r="Z16" i="59"/>
  <c r="Z17" i="59"/>
  <c r="Z18" i="59"/>
  <c r="Z19" i="59"/>
  <c r="Z20" i="59"/>
  <c r="Z21" i="59"/>
  <c r="Z22" i="59"/>
  <c r="Z23" i="59"/>
  <c r="Z24" i="59"/>
  <c r="Z25" i="59"/>
  <c r="Z26" i="59"/>
  <c r="Z27" i="59"/>
  <c r="Z28" i="59"/>
  <c r="Z8" i="59"/>
  <c r="W9" i="59"/>
  <c r="W10" i="59"/>
  <c r="W11" i="59"/>
  <c r="W12" i="59"/>
  <c r="W13" i="59"/>
  <c r="W14" i="59"/>
  <c r="W15" i="59"/>
  <c r="W16" i="59"/>
  <c r="W17" i="59"/>
  <c r="W18" i="59"/>
  <c r="W19" i="59"/>
  <c r="W20" i="59"/>
  <c r="W21" i="59"/>
  <c r="W22" i="59"/>
  <c r="W23" i="59"/>
  <c r="W24" i="59"/>
  <c r="W25" i="59"/>
  <c r="W26" i="59"/>
  <c r="W27" i="59"/>
  <c r="W28" i="59"/>
  <c r="W8" i="59"/>
  <c r="T9" i="59"/>
  <c r="T10" i="59"/>
  <c r="T11" i="59"/>
  <c r="T12" i="59"/>
  <c r="T13" i="59"/>
  <c r="T14" i="59"/>
  <c r="T15" i="59"/>
  <c r="T16" i="59"/>
  <c r="T17" i="59"/>
  <c r="T18" i="59"/>
  <c r="T19" i="59"/>
  <c r="T20" i="59"/>
  <c r="T21" i="59"/>
  <c r="T22" i="59"/>
  <c r="T23" i="59"/>
  <c r="T24" i="59"/>
  <c r="T25" i="59"/>
  <c r="T26" i="59"/>
  <c r="T27" i="59"/>
  <c r="T28" i="59"/>
  <c r="T8" i="59"/>
  <c r="T7" i="59" s="1"/>
  <c r="V7" i="59" s="1"/>
  <c r="V28" i="59"/>
  <c r="V27" i="59"/>
  <c r="V26" i="59"/>
  <c r="V25" i="59"/>
  <c r="V24" i="59"/>
  <c r="V23" i="59"/>
  <c r="V22" i="59"/>
  <c r="V21" i="59"/>
  <c r="V20" i="59"/>
  <c r="V19" i="59"/>
  <c r="V18" i="59"/>
  <c r="V17" i="59"/>
  <c r="V16" i="59"/>
  <c r="V15" i="59"/>
  <c r="V14" i="59"/>
  <c r="V13" i="59"/>
  <c r="V12" i="59"/>
  <c r="V11" i="59"/>
  <c r="V10" i="59"/>
  <c r="V9" i="59"/>
  <c r="V8" i="59"/>
  <c r="Q9" i="59"/>
  <c r="Q10" i="59"/>
  <c r="Q11" i="59"/>
  <c r="Q12" i="59"/>
  <c r="Q13" i="59"/>
  <c r="Q14" i="59"/>
  <c r="Q15" i="59"/>
  <c r="Q16" i="59"/>
  <c r="Q17" i="59"/>
  <c r="Q18" i="59"/>
  <c r="Q19" i="59"/>
  <c r="Q20" i="59"/>
  <c r="Q21" i="59"/>
  <c r="Q22" i="59"/>
  <c r="Q23" i="59"/>
  <c r="Q24" i="59"/>
  <c r="Q25" i="59"/>
  <c r="Q26" i="59"/>
  <c r="Q27" i="59"/>
  <c r="Q28" i="59"/>
  <c r="Q8" i="59"/>
  <c r="N9" i="59"/>
  <c r="N10" i="59"/>
  <c r="N11" i="59"/>
  <c r="N12" i="59"/>
  <c r="N13" i="59"/>
  <c r="N14" i="59"/>
  <c r="N15" i="59"/>
  <c r="N16" i="59"/>
  <c r="N17" i="59"/>
  <c r="N18" i="59"/>
  <c r="N19" i="59"/>
  <c r="N20" i="59"/>
  <c r="N21" i="59"/>
  <c r="N22" i="59"/>
  <c r="N23" i="59"/>
  <c r="N24" i="59"/>
  <c r="N25" i="59"/>
  <c r="N26" i="59"/>
  <c r="N27" i="59"/>
  <c r="N28" i="59"/>
  <c r="N8" i="59"/>
  <c r="K9" i="59"/>
  <c r="K10" i="59"/>
  <c r="K11" i="59"/>
  <c r="K12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27" i="59"/>
  <c r="K28" i="59"/>
  <c r="K8" i="59"/>
  <c r="H9" i="59"/>
  <c r="H10" i="59"/>
  <c r="H11" i="59"/>
  <c r="H12" i="59"/>
  <c r="H13" i="59"/>
  <c r="H14" i="59"/>
  <c r="H15" i="59"/>
  <c r="H16" i="59"/>
  <c r="H17" i="59"/>
  <c r="H18" i="59"/>
  <c r="H19" i="59"/>
  <c r="H20" i="59"/>
  <c r="H21" i="59"/>
  <c r="H22" i="59"/>
  <c r="H23" i="59"/>
  <c r="H24" i="59"/>
  <c r="H25" i="59"/>
  <c r="H26" i="59"/>
  <c r="H27" i="59"/>
  <c r="H28" i="59"/>
  <c r="H8" i="59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8" i="59"/>
  <c r="B9" i="59"/>
  <c r="B10" i="59"/>
  <c r="B11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8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8" i="59"/>
  <c r="Z9" i="58"/>
  <c r="Z10" i="58"/>
  <c r="Z11" i="58"/>
  <c r="Z12" i="58"/>
  <c r="Z13" i="58"/>
  <c r="Z14" i="58"/>
  <c r="Z15" i="58"/>
  <c r="Z16" i="58"/>
  <c r="Z17" i="58"/>
  <c r="Z18" i="58"/>
  <c r="Z19" i="58"/>
  <c r="Z20" i="58"/>
  <c r="Z21" i="58"/>
  <c r="Z22" i="58"/>
  <c r="Z23" i="58"/>
  <c r="Z24" i="58"/>
  <c r="Z25" i="58"/>
  <c r="Z26" i="58"/>
  <c r="Z27" i="58"/>
  <c r="Z28" i="58"/>
  <c r="Z8" i="58"/>
  <c r="W9" i="58"/>
  <c r="W10" i="58"/>
  <c r="W11" i="58"/>
  <c r="W12" i="58"/>
  <c r="W13" i="58"/>
  <c r="W14" i="58"/>
  <c r="W15" i="58"/>
  <c r="W16" i="58"/>
  <c r="W17" i="58"/>
  <c r="W18" i="58"/>
  <c r="W19" i="58"/>
  <c r="W20" i="58"/>
  <c r="W21" i="58"/>
  <c r="W22" i="58"/>
  <c r="W23" i="58"/>
  <c r="W24" i="58"/>
  <c r="W25" i="58"/>
  <c r="W26" i="58"/>
  <c r="W27" i="58"/>
  <c r="W28" i="58"/>
  <c r="W8" i="58"/>
  <c r="T9" i="58"/>
  <c r="T10" i="58"/>
  <c r="T11" i="58"/>
  <c r="T12" i="58"/>
  <c r="T13" i="58"/>
  <c r="T14" i="58"/>
  <c r="T15" i="58"/>
  <c r="T16" i="58"/>
  <c r="T17" i="58"/>
  <c r="T18" i="58"/>
  <c r="T19" i="58"/>
  <c r="T20" i="58"/>
  <c r="T21" i="58"/>
  <c r="T22" i="58"/>
  <c r="T23" i="58"/>
  <c r="T24" i="58"/>
  <c r="T25" i="58"/>
  <c r="T26" i="58"/>
  <c r="T27" i="58"/>
  <c r="T28" i="58"/>
  <c r="T8" i="58"/>
  <c r="Q9" i="58"/>
  <c r="Q10" i="58"/>
  <c r="Q11" i="58"/>
  <c r="Q12" i="58"/>
  <c r="Q13" i="58"/>
  <c r="Q14" i="58"/>
  <c r="Q15" i="58"/>
  <c r="Q16" i="58"/>
  <c r="Q17" i="58"/>
  <c r="Q18" i="58"/>
  <c r="Q19" i="58"/>
  <c r="Q20" i="58"/>
  <c r="Q21" i="58"/>
  <c r="Q22" i="58"/>
  <c r="Q23" i="58"/>
  <c r="Q24" i="58"/>
  <c r="Q25" i="58"/>
  <c r="Q26" i="58"/>
  <c r="Q27" i="58"/>
  <c r="Q28" i="58"/>
  <c r="Q8" i="58"/>
  <c r="N9" i="58"/>
  <c r="N10" i="58"/>
  <c r="N11" i="58"/>
  <c r="N12" i="58"/>
  <c r="N13" i="58"/>
  <c r="N14" i="58"/>
  <c r="N15" i="58"/>
  <c r="N16" i="58"/>
  <c r="N17" i="58"/>
  <c r="N18" i="58"/>
  <c r="N19" i="58"/>
  <c r="N20" i="58"/>
  <c r="N21" i="58"/>
  <c r="N22" i="58"/>
  <c r="N23" i="58"/>
  <c r="N24" i="58"/>
  <c r="N25" i="58"/>
  <c r="N26" i="58"/>
  <c r="N27" i="58"/>
  <c r="N28" i="58"/>
  <c r="N8" i="58"/>
  <c r="K9" i="58"/>
  <c r="K10" i="58"/>
  <c r="K11" i="58"/>
  <c r="K12" i="58"/>
  <c r="K13" i="58"/>
  <c r="K14" i="58"/>
  <c r="K15" i="58"/>
  <c r="K16" i="58"/>
  <c r="K17" i="58"/>
  <c r="K18" i="58"/>
  <c r="K19" i="58"/>
  <c r="K20" i="58"/>
  <c r="K21" i="58"/>
  <c r="K22" i="58"/>
  <c r="K23" i="58"/>
  <c r="K24" i="58"/>
  <c r="K25" i="58"/>
  <c r="K26" i="58"/>
  <c r="K27" i="58"/>
  <c r="K28" i="58"/>
  <c r="K8" i="58"/>
  <c r="H9" i="58"/>
  <c r="H10" i="58"/>
  <c r="H11" i="58"/>
  <c r="H12" i="58"/>
  <c r="H13" i="58"/>
  <c r="H14" i="58"/>
  <c r="H15" i="58"/>
  <c r="H16" i="58"/>
  <c r="H17" i="58"/>
  <c r="H18" i="58"/>
  <c r="H19" i="58"/>
  <c r="H20" i="58"/>
  <c r="H21" i="58"/>
  <c r="H22" i="58"/>
  <c r="H23" i="58"/>
  <c r="H24" i="58"/>
  <c r="H25" i="58"/>
  <c r="H26" i="58"/>
  <c r="H27" i="58"/>
  <c r="H28" i="58"/>
  <c r="H8" i="58"/>
  <c r="E9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8" i="58"/>
  <c r="B9" i="58"/>
  <c r="B10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8" i="58"/>
  <c r="B7" i="58"/>
  <c r="X9" i="54"/>
  <c r="X10" i="54"/>
  <c r="X11" i="54"/>
  <c r="X12" i="54"/>
  <c r="X13" i="54"/>
  <c r="X14" i="54"/>
  <c r="X15" i="54"/>
  <c r="X16" i="54"/>
  <c r="X17" i="54"/>
  <c r="X18" i="54"/>
  <c r="X19" i="54"/>
  <c r="X20" i="54"/>
  <c r="X21" i="54"/>
  <c r="X22" i="54"/>
  <c r="X23" i="54"/>
  <c r="X24" i="54"/>
  <c r="X25" i="54"/>
  <c r="X26" i="54"/>
  <c r="X27" i="54"/>
  <c r="X28" i="54"/>
  <c r="X8" i="54"/>
  <c r="U9" i="54"/>
  <c r="U10" i="54"/>
  <c r="U11" i="54"/>
  <c r="U12" i="54"/>
  <c r="U13" i="54"/>
  <c r="U14" i="54"/>
  <c r="U15" i="54"/>
  <c r="U16" i="54"/>
  <c r="U17" i="54"/>
  <c r="U18" i="54"/>
  <c r="U19" i="54"/>
  <c r="U20" i="54"/>
  <c r="U21" i="54"/>
  <c r="U22" i="54"/>
  <c r="U23" i="54"/>
  <c r="U24" i="54"/>
  <c r="U25" i="54"/>
  <c r="U26" i="54"/>
  <c r="U27" i="54"/>
  <c r="U28" i="54"/>
  <c r="U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8" i="54"/>
  <c r="J9" i="55"/>
  <c r="J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  <c r="J24" i="55"/>
  <c r="J25" i="55"/>
  <c r="J26" i="55"/>
  <c r="J27" i="55"/>
  <c r="J28" i="55"/>
  <c r="J8" i="55"/>
  <c r="I9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24" i="55"/>
  <c r="I25" i="55"/>
  <c r="I26" i="55"/>
  <c r="I27" i="55"/>
  <c r="I28" i="55"/>
  <c r="I8" i="55"/>
  <c r="E9" i="55"/>
  <c r="E10" i="55"/>
  <c r="E11" i="55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8" i="55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8" i="55"/>
  <c r="C9" i="55"/>
  <c r="C10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8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8" i="55"/>
  <c r="B16" i="53"/>
  <c r="B6" i="53"/>
  <c r="Z9" i="54"/>
  <c r="Z10" i="54"/>
  <c r="Z11" i="54"/>
  <c r="Z12" i="54"/>
  <c r="Z13" i="54"/>
  <c r="Z14" i="54"/>
  <c r="Z15" i="54"/>
  <c r="Z16" i="54"/>
  <c r="Z17" i="54"/>
  <c r="Z18" i="54"/>
  <c r="Z19" i="54"/>
  <c r="Z20" i="54"/>
  <c r="Z21" i="54"/>
  <c r="Z22" i="54"/>
  <c r="Z23" i="54"/>
  <c r="Z24" i="54"/>
  <c r="Z25" i="54"/>
  <c r="Z26" i="54"/>
  <c r="Z27" i="54"/>
  <c r="Z28" i="54"/>
  <c r="Z8" i="54"/>
  <c r="W9" i="54"/>
  <c r="W10" i="54"/>
  <c r="W11" i="54"/>
  <c r="W12" i="54"/>
  <c r="W13" i="54"/>
  <c r="W14" i="54"/>
  <c r="W15" i="54"/>
  <c r="W16" i="54"/>
  <c r="W17" i="54"/>
  <c r="W18" i="54"/>
  <c r="W19" i="54"/>
  <c r="W20" i="54"/>
  <c r="W21" i="54"/>
  <c r="W22" i="54"/>
  <c r="W23" i="54"/>
  <c r="W24" i="54"/>
  <c r="W25" i="54"/>
  <c r="W26" i="54"/>
  <c r="W27" i="54"/>
  <c r="W28" i="54"/>
  <c r="W8" i="54"/>
  <c r="T9" i="54"/>
  <c r="T10" i="54"/>
  <c r="T11" i="54"/>
  <c r="T12" i="54"/>
  <c r="T13" i="54"/>
  <c r="T14" i="54"/>
  <c r="T15" i="54"/>
  <c r="T16" i="54"/>
  <c r="T17" i="54"/>
  <c r="T18" i="54"/>
  <c r="T19" i="54"/>
  <c r="T20" i="54"/>
  <c r="T21" i="54"/>
  <c r="T22" i="54"/>
  <c r="T23" i="54"/>
  <c r="T24" i="54"/>
  <c r="T25" i="54"/>
  <c r="T26" i="54"/>
  <c r="T27" i="54"/>
  <c r="T28" i="54"/>
  <c r="T8" i="54"/>
  <c r="T7" i="54" s="1"/>
  <c r="Q9" i="54"/>
  <c r="Q10" i="54"/>
  <c r="Q11" i="54"/>
  <c r="Q12" i="54"/>
  <c r="Q13" i="54"/>
  <c r="Q14" i="54"/>
  <c r="Q15" i="54"/>
  <c r="Q16" i="54"/>
  <c r="Q17" i="54"/>
  <c r="Q18" i="54"/>
  <c r="Q19" i="54"/>
  <c r="Q20" i="54"/>
  <c r="Q21" i="54"/>
  <c r="Q22" i="54"/>
  <c r="Q23" i="54"/>
  <c r="Q24" i="54"/>
  <c r="Q25" i="54"/>
  <c r="Q26" i="54"/>
  <c r="Q27" i="54"/>
  <c r="Q28" i="54"/>
  <c r="Q8" i="54"/>
  <c r="N9" i="54"/>
  <c r="N10" i="54"/>
  <c r="N11" i="54"/>
  <c r="N12" i="54"/>
  <c r="N13" i="54"/>
  <c r="N14" i="54"/>
  <c r="N15" i="54"/>
  <c r="N16" i="54"/>
  <c r="N17" i="54"/>
  <c r="N18" i="54"/>
  <c r="N19" i="54"/>
  <c r="N20" i="54"/>
  <c r="N21" i="54"/>
  <c r="N22" i="54"/>
  <c r="N23" i="54"/>
  <c r="N24" i="54"/>
  <c r="N25" i="54"/>
  <c r="N26" i="54"/>
  <c r="N27" i="54"/>
  <c r="N28" i="54"/>
  <c r="N8" i="54"/>
  <c r="K9" i="54"/>
  <c r="K10" i="54"/>
  <c r="K11" i="54"/>
  <c r="K12" i="54"/>
  <c r="K13" i="54"/>
  <c r="K14" i="54"/>
  <c r="K15" i="54"/>
  <c r="K16" i="54"/>
  <c r="K17" i="54"/>
  <c r="K18" i="54"/>
  <c r="K19" i="54"/>
  <c r="K20" i="54"/>
  <c r="K21" i="54"/>
  <c r="K22" i="54"/>
  <c r="K23" i="54"/>
  <c r="K24" i="54"/>
  <c r="K25" i="54"/>
  <c r="K26" i="54"/>
  <c r="K27" i="54"/>
  <c r="K28" i="54"/>
  <c r="K8" i="54"/>
  <c r="H9" i="54"/>
  <c r="H10" i="54"/>
  <c r="H11" i="54"/>
  <c r="H12" i="54"/>
  <c r="H13" i="54"/>
  <c r="H14" i="54"/>
  <c r="H15" i="54"/>
  <c r="H16" i="54"/>
  <c r="H17" i="54"/>
  <c r="H18" i="54"/>
  <c r="H19" i="54"/>
  <c r="H20" i="54"/>
  <c r="H21" i="54"/>
  <c r="H22" i="54"/>
  <c r="H23" i="54"/>
  <c r="H24" i="54"/>
  <c r="H25" i="54"/>
  <c r="H26" i="54"/>
  <c r="H27" i="54"/>
  <c r="H28" i="54"/>
  <c r="H8" i="54"/>
  <c r="E9" i="54"/>
  <c r="E10" i="54"/>
  <c r="E11" i="54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8" i="54"/>
  <c r="B9" i="54"/>
  <c r="B7" i="54" s="1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8" i="54"/>
  <c r="B16" i="51"/>
  <c r="B6" i="51"/>
  <c r="Z9" i="52"/>
  <c r="Z10" i="52"/>
  <c r="Z11" i="52"/>
  <c r="Z12" i="52"/>
  <c r="Z13" i="52"/>
  <c r="Z14" i="52"/>
  <c r="Z15" i="52"/>
  <c r="Z16" i="52"/>
  <c r="Z17" i="52"/>
  <c r="Z18" i="52"/>
  <c r="Z19" i="52"/>
  <c r="Z20" i="52"/>
  <c r="Z21" i="52"/>
  <c r="Z22" i="52"/>
  <c r="Z23" i="52"/>
  <c r="Z24" i="52"/>
  <c r="Z25" i="52"/>
  <c r="Z26" i="52"/>
  <c r="Z27" i="52"/>
  <c r="Z28" i="52"/>
  <c r="Z8" i="52"/>
  <c r="W9" i="52"/>
  <c r="W10" i="52"/>
  <c r="W11" i="52"/>
  <c r="W12" i="52"/>
  <c r="W13" i="52"/>
  <c r="W14" i="52"/>
  <c r="W15" i="52"/>
  <c r="W16" i="52"/>
  <c r="W17" i="52"/>
  <c r="W18" i="52"/>
  <c r="W19" i="52"/>
  <c r="W20" i="52"/>
  <c r="W21" i="52"/>
  <c r="W22" i="52"/>
  <c r="W23" i="52"/>
  <c r="W24" i="52"/>
  <c r="W25" i="52"/>
  <c r="W26" i="52"/>
  <c r="W27" i="52"/>
  <c r="W28" i="52"/>
  <c r="W8" i="52"/>
  <c r="T9" i="52"/>
  <c r="T7" i="52" s="1"/>
  <c r="V7" i="52" s="1"/>
  <c r="T10" i="52"/>
  <c r="T11" i="52"/>
  <c r="V11" i="52" s="1"/>
  <c r="T12" i="52"/>
  <c r="T13" i="52"/>
  <c r="V13" i="52" s="1"/>
  <c r="T14" i="52"/>
  <c r="T15" i="52"/>
  <c r="V15" i="52" s="1"/>
  <c r="T16" i="52"/>
  <c r="T17" i="52"/>
  <c r="V17" i="52" s="1"/>
  <c r="T18" i="52"/>
  <c r="T19" i="52"/>
  <c r="V19" i="52" s="1"/>
  <c r="T20" i="52"/>
  <c r="T21" i="52"/>
  <c r="V21" i="52" s="1"/>
  <c r="T22" i="52"/>
  <c r="T23" i="52"/>
  <c r="V23" i="52" s="1"/>
  <c r="T24" i="52"/>
  <c r="T25" i="52"/>
  <c r="V25" i="52" s="1"/>
  <c r="T26" i="52"/>
  <c r="T27" i="52"/>
  <c r="V27" i="52" s="1"/>
  <c r="T28" i="52"/>
  <c r="T8" i="52"/>
  <c r="V28" i="52"/>
  <c r="V26" i="52"/>
  <c r="V24" i="52"/>
  <c r="V22" i="52"/>
  <c r="V20" i="52"/>
  <c r="V18" i="52"/>
  <c r="V16" i="52"/>
  <c r="V14" i="52"/>
  <c r="V12" i="52"/>
  <c r="V10" i="52"/>
  <c r="V8" i="52"/>
  <c r="Q9" i="52"/>
  <c r="Q10" i="52"/>
  <c r="Q11" i="52"/>
  <c r="Q12" i="52"/>
  <c r="Q13" i="52"/>
  <c r="Q14" i="52"/>
  <c r="Q15" i="52"/>
  <c r="Q16" i="52"/>
  <c r="Q17" i="52"/>
  <c r="Q18" i="52"/>
  <c r="Q19" i="52"/>
  <c r="Q20" i="52"/>
  <c r="Q21" i="52"/>
  <c r="Q22" i="52"/>
  <c r="Q23" i="52"/>
  <c r="Q24" i="52"/>
  <c r="Q25" i="52"/>
  <c r="Q26" i="52"/>
  <c r="Q27" i="52"/>
  <c r="Q28" i="52"/>
  <c r="Q8" i="52"/>
  <c r="N9" i="52"/>
  <c r="N10" i="52"/>
  <c r="N11" i="52"/>
  <c r="N12" i="52"/>
  <c r="N13" i="52"/>
  <c r="N14" i="52"/>
  <c r="N15" i="52"/>
  <c r="N16" i="52"/>
  <c r="N17" i="52"/>
  <c r="N18" i="52"/>
  <c r="N19" i="52"/>
  <c r="N20" i="52"/>
  <c r="N21" i="52"/>
  <c r="N22" i="52"/>
  <c r="N23" i="52"/>
  <c r="N24" i="52"/>
  <c r="N25" i="52"/>
  <c r="N26" i="52"/>
  <c r="N27" i="52"/>
  <c r="N28" i="52"/>
  <c r="N8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27" i="52"/>
  <c r="K28" i="52"/>
  <c r="K8" i="52"/>
  <c r="H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8" i="52"/>
  <c r="E9" i="52"/>
  <c r="E10" i="52"/>
  <c r="E11" i="52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8" i="52"/>
  <c r="B7" i="52" s="1"/>
  <c r="D7" i="52" s="1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8" i="52"/>
  <c r="B15" i="49"/>
  <c r="B5" i="49"/>
  <c r="Z9" i="50"/>
  <c r="Z10" i="50"/>
  <c r="Z11" i="50"/>
  <c r="Z12" i="50"/>
  <c r="Z13" i="50"/>
  <c r="Z14" i="50"/>
  <c r="Z15" i="50"/>
  <c r="Z16" i="50"/>
  <c r="Z17" i="50"/>
  <c r="Z18" i="50"/>
  <c r="Z19" i="50"/>
  <c r="Z20" i="50"/>
  <c r="Z21" i="50"/>
  <c r="Z22" i="50"/>
  <c r="Z23" i="50"/>
  <c r="Z24" i="50"/>
  <c r="Z25" i="50"/>
  <c r="Z26" i="50"/>
  <c r="Z27" i="50"/>
  <c r="Z28" i="50"/>
  <c r="Z8" i="50"/>
  <c r="W9" i="50"/>
  <c r="W10" i="50"/>
  <c r="W11" i="50"/>
  <c r="W12" i="50"/>
  <c r="W13" i="50"/>
  <c r="W14" i="50"/>
  <c r="W15" i="50"/>
  <c r="W16" i="50"/>
  <c r="W17" i="50"/>
  <c r="W18" i="50"/>
  <c r="W19" i="50"/>
  <c r="W20" i="50"/>
  <c r="W21" i="50"/>
  <c r="W22" i="50"/>
  <c r="W23" i="50"/>
  <c r="W24" i="50"/>
  <c r="W25" i="50"/>
  <c r="W26" i="50"/>
  <c r="W27" i="50"/>
  <c r="W28" i="50"/>
  <c r="W8" i="50"/>
  <c r="T9" i="50"/>
  <c r="T10" i="50"/>
  <c r="T11" i="50"/>
  <c r="T12" i="50"/>
  <c r="T13" i="50"/>
  <c r="T14" i="50"/>
  <c r="T15" i="50"/>
  <c r="T16" i="50"/>
  <c r="T17" i="50"/>
  <c r="T18" i="50"/>
  <c r="T19" i="50"/>
  <c r="T20" i="50"/>
  <c r="T21" i="50"/>
  <c r="T22" i="50"/>
  <c r="T23" i="50"/>
  <c r="T24" i="50"/>
  <c r="T25" i="50"/>
  <c r="T26" i="50"/>
  <c r="T27" i="50"/>
  <c r="T28" i="50"/>
  <c r="T8" i="50"/>
  <c r="T7" i="50" s="1"/>
  <c r="V7" i="50" s="1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Q9" i="50"/>
  <c r="Q10" i="50"/>
  <c r="Q11" i="50"/>
  <c r="Q12" i="50"/>
  <c r="Q13" i="50"/>
  <c r="Q14" i="50"/>
  <c r="Q15" i="50"/>
  <c r="Q16" i="50"/>
  <c r="Q17" i="50"/>
  <c r="Q18" i="50"/>
  <c r="Q19" i="50"/>
  <c r="Q20" i="50"/>
  <c r="Q21" i="50"/>
  <c r="Q22" i="50"/>
  <c r="Q23" i="50"/>
  <c r="Q24" i="50"/>
  <c r="Q25" i="50"/>
  <c r="Q26" i="50"/>
  <c r="Q27" i="50"/>
  <c r="Q28" i="50"/>
  <c r="Q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8" i="50"/>
  <c r="K9" i="50"/>
  <c r="K1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27" i="50"/>
  <c r="K28" i="50"/>
  <c r="K8" i="50"/>
  <c r="H9" i="50"/>
  <c r="H10" i="50"/>
  <c r="H11" i="50"/>
  <c r="H12" i="50"/>
  <c r="H13" i="50"/>
  <c r="H14" i="50"/>
  <c r="H15" i="50"/>
  <c r="H16" i="50"/>
  <c r="H17" i="50"/>
  <c r="H18" i="50"/>
  <c r="H19" i="50"/>
  <c r="H20" i="50"/>
  <c r="H21" i="50"/>
  <c r="H22" i="50"/>
  <c r="H23" i="50"/>
  <c r="H24" i="50"/>
  <c r="H25" i="50"/>
  <c r="H26" i="50"/>
  <c r="H27" i="50"/>
  <c r="H28" i="50"/>
  <c r="H8" i="50"/>
  <c r="E9" i="50"/>
  <c r="E10" i="50"/>
  <c r="E11" i="50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8" i="50"/>
  <c r="B7" i="50" s="1"/>
  <c r="D25" i="50"/>
  <c r="D23" i="50"/>
  <c r="D22" i="50"/>
  <c r="D18" i="50"/>
  <c r="D17" i="50"/>
  <c r="D15" i="50"/>
  <c r="D14" i="50"/>
  <c r="B15" i="42"/>
  <c r="B5" i="42"/>
  <c r="Z9" i="48"/>
  <c r="Z10" i="48"/>
  <c r="Z11" i="48"/>
  <c r="Z12" i="48"/>
  <c r="Z13" i="48"/>
  <c r="Z14" i="48"/>
  <c r="Z15" i="48"/>
  <c r="Z16" i="48"/>
  <c r="Z17" i="48"/>
  <c r="Z18" i="48"/>
  <c r="Z19" i="48"/>
  <c r="Z20" i="48"/>
  <c r="Z21" i="48"/>
  <c r="Z22" i="48"/>
  <c r="Z23" i="48"/>
  <c r="Z24" i="48"/>
  <c r="Z25" i="48"/>
  <c r="Z26" i="48"/>
  <c r="Z27" i="48"/>
  <c r="Z28" i="48"/>
  <c r="Z8" i="48"/>
  <c r="W9" i="48"/>
  <c r="W10" i="48"/>
  <c r="W11" i="48"/>
  <c r="W12" i="48"/>
  <c r="W13" i="48"/>
  <c r="W14" i="48"/>
  <c r="W15" i="48"/>
  <c r="W16" i="48"/>
  <c r="W17" i="48"/>
  <c r="W18" i="48"/>
  <c r="W19" i="48"/>
  <c r="W20" i="48"/>
  <c r="W21" i="48"/>
  <c r="W22" i="48"/>
  <c r="W23" i="48"/>
  <c r="W24" i="48"/>
  <c r="W25" i="48"/>
  <c r="W26" i="48"/>
  <c r="W27" i="48"/>
  <c r="W28" i="48"/>
  <c r="W8" i="48"/>
  <c r="T9" i="48"/>
  <c r="T7" i="48" s="1"/>
  <c r="V7" i="48" s="1"/>
  <c r="T10" i="48"/>
  <c r="T11" i="48"/>
  <c r="T12" i="48"/>
  <c r="T13" i="48"/>
  <c r="T14" i="48"/>
  <c r="T15" i="48"/>
  <c r="T16" i="48"/>
  <c r="T17" i="48"/>
  <c r="T18" i="48"/>
  <c r="T19" i="48"/>
  <c r="T20" i="48"/>
  <c r="T21" i="48"/>
  <c r="T22" i="48"/>
  <c r="T23" i="48"/>
  <c r="T24" i="48"/>
  <c r="T25" i="48"/>
  <c r="T26" i="48"/>
  <c r="T27" i="48"/>
  <c r="T28" i="48"/>
  <c r="T8" i="48"/>
  <c r="V8" i="48" s="1"/>
  <c r="V28" i="48"/>
  <c r="V27" i="48"/>
  <c r="V26" i="48"/>
  <c r="V25" i="48"/>
  <c r="V24" i="48"/>
  <c r="V23" i="48"/>
  <c r="V22" i="48"/>
  <c r="V21" i="48"/>
  <c r="V20" i="48"/>
  <c r="V19" i="48"/>
  <c r="V18" i="48"/>
  <c r="V17" i="48"/>
  <c r="V16" i="48"/>
  <c r="V15" i="48"/>
  <c r="V14" i="48"/>
  <c r="V13" i="48"/>
  <c r="V12" i="48"/>
  <c r="V11" i="48"/>
  <c r="V10" i="48"/>
  <c r="V9" i="48"/>
  <c r="Q9" i="48"/>
  <c r="Q10" i="48"/>
  <c r="Q11" i="48"/>
  <c r="Q12" i="48"/>
  <c r="Q13" i="48"/>
  <c r="Q14" i="48"/>
  <c r="Q15" i="48"/>
  <c r="Q16" i="48"/>
  <c r="Q17" i="48"/>
  <c r="Q18" i="48"/>
  <c r="Q19" i="48"/>
  <c r="Q20" i="48"/>
  <c r="Q21" i="48"/>
  <c r="Q22" i="48"/>
  <c r="Q23" i="48"/>
  <c r="Q24" i="48"/>
  <c r="Q25" i="48"/>
  <c r="Q26" i="48"/>
  <c r="Q27" i="48"/>
  <c r="Q28" i="48"/>
  <c r="Q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2" i="48"/>
  <c r="N23" i="48"/>
  <c r="N24" i="48"/>
  <c r="N25" i="48"/>
  <c r="N26" i="48"/>
  <c r="N27" i="48"/>
  <c r="N28" i="48"/>
  <c r="N8" i="48"/>
  <c r="K9" i="48"/>
  <c r="K10" i="48"/>
  <c r="K11" i="48"/>
  <c r="K12" i="48"/>
  <c r="K13" i="48"/>
  <c r="K14" i="48"/>
  <c r="K15" i="48"/>
  <c r="K16" i="48"/>
  <c r="K17" i="48"/>
  <c r="K18" i="48"/>
  <c r="K19" i="48"/>
  <c r="K20" i="48"/>
  <c r="K21" i="48"/>
  <c r="K22" i="48"/>
  <c r="K23" i="48"/>
  <c r="K24" i="48"/>
  <c r="K25" i="48"/>
  <c r="K26" i="48"/>
  <c r="K27" i="48"/>
  <c r="K28" i="48"/>
  <c r="K8" i="48"/>
  <c r="H9" i="48"/>
  <c r="H10" i="48"/>
  <c r="H11" i="48"/>
  <c r="H12" i="48"/>
  <c r="H13" i="48"/>
  <c r="H14" i="48"/>
  <c r="H15" i="48"/>
  <c r="H16" i="48"/>
  <c r="H17" i="48"/>
  <c r="H18" i="48"/>
  <c r="H19" i="48"/>
  <c r="H20" i="48"/>
  <c r="H21" i="48"/>
  <c r="H22" i="48"/>
  <c r="H23" i="48"/>
  <c r="H24" i="48"/>
  <c r="H25" i="48"/>
  <c r="H26" i="48"/>
  <c r="H27" i="48"/>
  <c r="H28" i="48"/>
  <c r="H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D23" i="48" s="1"/>
  <c r="B24" i="48"/>
  <c r="B25" i="48"/>
  <c r="B26" i="48"/>
  <c r="B27" i="48"/>
  <c r="B28" i="48"/>
  <c r="B8" i="48"/>
  <c r="D28" i="48"/>
  <c r="D27" i="48"/>
  <c r="D26" i="48"/>
  <c r="D25" i="48"/>
  <c r="D24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C16" i="23"/>
  <c r="B16" i="23"/>
  <c r="B6" i="23"/>
  <c r="Z9" i="39"/>
  <c r="Z10" i="39"/>
  <c r="Z11" i="39"/>
  <c r="Z12" i="39"/>
  <c r="Z13" i="39"/>
  <c r="Z14" i="39"/>
  <c r="Z15" i="39"/>
  <c r="Z16" i="39"/>
  <c r="Z17" i="39"/>
  <c r="Z18" i="39"/>
  <c r="Z19" i="39"/>
  <c r="Z20" i="39"/>
  <c r="Z21" i="39"/>
  <c r="Z22" i="39"/>
  <c r="Z23" i="39"/>
  <c r="Z24" i="39"/>
  <c r="Z25" i="39"/>
  <c r="Z26" i="39"/>
  <c r="Z27" i="39"/>
  <c r="Z28" i="39"/>
  <c r="Z8" i="39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W26" i="39"/>
  <c r="W27" i="39"/>
  <c r="W28" i="39"/>
  <c r="W8" i="39"/>
  <c r="T9" i="39"/>
  <c r="T10" i="39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8" i="39"/>
  <c r="T7" i="39" s="1"/>
  <c r="V7" i="39" s="1"/>
  <c r="V28" i="39"/>
  <c r="V27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U28" i="39"/>
  <c r="U27" i="39"/>
  <c r="U26" i="39"/>
  <c r="U25" i="39"/>
  <c r="U24" i="39"/>
  <c r="U23" i="39"/>
  <c r="U22" i="39"/>
  <c r="U21" i="39"/>
  <c r="U20" i="39"/>
  <c r="U19" i="39"/>
  <c r="U18" i="39"/>
  <c r="U17" i="39"/>
  <c r="U16" i="39"/>
  <c r="U15" i="39"/>
  <c r="U14" i="39"/>
  <c r="U13" i="39"/>
  <c r="U12" i="39"/>
  <c r="U11" i="39"/>
  <c r="U10" i="39"/>
  <c r="U9" i="39"/>
  <c r="U8" i="39"/>
  <c r="U7" i="39" s="1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N28" i="39"/>
  <c r="N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K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8" i="39"/>
  <c r="B7" i="39" s="1"/>
  <c r="D7" i="39" s="1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C9" i="39"/>
  <c r="C8" i="39"/>
  <c r="C7" i="39" s="1"/>
  <c r="B7" i="59" l="1"/>
  <c r="D7" i="59" s="1"/>
  <c r="T7" i="58"/>
  <c r="V9" i="52"/>
  <c r="B7" i="48"/>
  <c r="D7" i="48" s="1"/>
  <c r="V9" i="54" l="1"/>
  <c r="V10" i="54"/>
  <c r="V11" i="54"/>
  <c r="V12" i="54"/>
  <c r="V13" i="54"/>
  <c r="V14" i="54"/>
  <c r="V15" i="54"/>
  <c r="V16" i="54"/>
  <c r="V17" i="54"/>
  <c r="V18" i="54"/>
  <c r="V19" i="54"/>
  <c r="V20" i="54"/>
  <c r="V21" i="54"/>
  <c r="V22" i="54"/>
  <c r="V23" i="54"/>
  <c r="V24" i="54"/>
  <c r="V25" i="54"/>
  <c r="V26" i="54"/>
  <c r="V27" i="54"/>
  <c r="V28" i="54"/>
  <c r="V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8" i="54"/>
  <c r="O9" i="48" l="1"/>
  <c r="O10" i="48"/>
  <c r="O11" i="48"/>
  <c r="O12" i="48"/>
  <c r="O13" i="48"/>
  <c r="O14" i="48"/>
  <c r="O15" i="48"/>
  <c r="O16" i="48"/>
  <c r="O17" i="48"/>
  <c r="O18" i="48"/>
  <c r="O19" i="48"/>
  <c r="O20" i="48"/>
  <c r="O21" i="48"/>
  <c r="O22" i="48"/>
  <c r="O23" i="48"/>
  <c r="O24" i="48"/>
  <c r="O25" i="48"/>
  <c r="O26" i="48"/>
  <c r="O27" i="48"/>
  <c r="O28" i="48"/>
  <c r="O8" i="48"/>
  <c r="AA9" i="59" l="1"/>
  <c r="AA9" i="58" s="1"/>
  <c r="AA10" i="59"/>
  <c r="AA10" i="58" s="1"/>
  <c r="AA11" i="59"/>
  <c r="AA11" i="58" s="1"/>
  <c r="AA12" i="59"/>
  <c r="AA12" i="58" s="1"/>
  <c r="AA13" i="59"/>
  <c r="AA13" i="58" s="1"/>
  <c r="AA14" i="59"/>
  <c r="AA14" i="58" s="1"/>
  <c r="AA15" i="59"/>
  <c r="AA15" i="58" s="1"/>
  <c r="AA16" i="59"/>
  <c r="AA16" i="58" s="1"/>
  <c r="AA17" i="59"/>
  <c r="AA17" i="58" s="1"/>
  <c r="AA18" i="59"/>
  <c r="AA18" i="58" s="1"/>
  <c r="AA19" i="59"/>
  <c r="AA19" i="58" s="1"/>
  <c r="AA20" i="59"/>
  <c r="AA20" i="58" s="1"/>
  <c r="AA21" i="59"/>
  <c r="AA21" i="58" s="1"/>
  <c r="AA22" i="59"/>
  <c r="AA22" i="58" s="1"/>
  <c r="AA23" i="59"/>
  <c r="AA23" i="58" s="1"/>
  <c r="AA24" i="59"/>
  <c r="AA24" i="58" s="1"/>
  <c r="AA25" i="59"/>
  <c r="AA25" i="58" s="1"/>
  <c r="AA26" i="59"/>
  <c r="AA26" i="58" s="1"/>
  <c r="AA27" i="59"/>
  <c r="AA27" i="58" s="1"/>
  <c r="AA28" i="59"/>
  <c r="AA28" i="58" s="1"/>
  <c r="AA8" i="59"/>
  <c r="AA8" i="58" s="1"/>
  <c r="X9" i="59"/>
  <c r="X9" i="58" s="1"/>
  <c r="X10" i="59"/>
  <c r="X10" i="58" s="1"/>
  <c r="X11" i="59"/>
  <c r="X11" i="58" s="1"/>
  <c r="X12" i="59"/>
  <c r="X12" i="58" s="1"/>
  <c r="X13" i="59"/>
  <c r="X13" i="58" s="1"/>
  <c r="X14" i="59"/>
  <c r="X14" i="58" s="1"/>
  <c r="X15" i="59"/>
  <c r="X15" i="58" s="1"/>
  <c r="X16" i="59"/>
  <c r="X16" i="58" s="1"/>
  <c r="X17" i="59"/>
  <c r="X17" i="58" s="1"/>
  <c r="X18" i="59"/>
  <c r="X18" i="58" s="1"/>
  <c r="X19" i="59"/>
  <c r="X19" i="58" s="1"/>
  <c r="X20" i="59"/>
  <c r="X20" i="58" s="1"/>
  <c r="X21" i="59"/>
  <c r="X21" i="58" s="1"/>
  <c r="X22" i="59"/>
  <c r="X22" i="58" s="1"/>
  <c r="X23" i="59"/>
  <c r="X23" i="58" s="1"/>
  <c r="X24" i="59"/>
  <c r="X24" i="58" s="1"/>
  <c r="X25" i="59"/>
  <c r="X25" i="58" s="1"/>
  <c r="X26" i="59"/>
  <c r="X26" i="58" s="1"/>
  <c r="X27" i="59"/>
  <c r="X27" i="58" s="1"/>
  <c r="X28" i="59"/>
  <c r="X28" i="58" s="1"/>
  <c r="X8" i="59"/>
  <c r="X8" i="58" s="1"/>
  <c r="U9" i="59"/>
  <c r="U9" i="58" s="1"/>
  <c r="V9" i="58" s="1"/>
  <c r="U10" i="59"/>
  <c r="U10" i="58" s="1"/>
  <c r="V10" i="58" s="1"/>
  <c r="U11" i="59"/>
  <c r="U11" i="58" s="1"/>
  <c r="V11" i="58" s="1"/>
  <c r="U12" i="59"/>
  <c r="U12" i="58" s="1"/>
  <c r="V12" i="58" s="1"/>
  <c r="U13" i="59"/>
  <c r="U13" i="58" s="1"/>
  <c r="V13" i="58" s="1"/>
  <c r="U14" i="59"/>
  <c r="U14" i="58" s="1"/>
  <c r="V14" i="58" s="1"/>
  <c r="U15" i="59"/>
  <c r="U15" i="58" s="1"/>
  <c r="V15" i="58" s="1"/>
  <c r="U16" i="59"/>
  <c r="U16" i="58" s="1"/>
  <c r="V16" i="58" s="1"/>
  <c r="U17" i="59"/>
  <c r="U17" i="58" s="1"/>
  <c r="V17" i="58" s="1"/>
  <c r="U18" i="59"/>
  <c r="U18" i="58" s="1"/>
  <c r="V18" i="58" s="1"/>
  <c r="U19" i="59"/>
  <c r="U19" i="58" s="1"/>
  <c r="V19" i="58" s="1"/>
  <c r="U20" i="59"/>
  <c r="U20" i="58" s="1"/>
  <c r="V20" i="58" s="1"/>
  <c r="U21" i="59"/>
  <c r="U21" i="58" s="1"/>
  <c r="V21" i="58" s="1"/>
  <c r="U22" i="59"/>
  <c r="U22" i="58" s="1"/>
  <c r="V22" i="58" s="1"/>
  <c r="U23" i="59"/>
  <c r="U23" i="58" s="1"/>
  <c r="V23" i="58" s="1"/>
  <c r="U24" i="59"/>
  <c r="U24" i="58" s="1"/>
  <c r="V24" i="58" s="1"/>
  <c r="U25" i="59"/>
  <c r="U25" i="58" s="1"/>
  <c r="V25" i="58" s="1"/>
  <c r="U26" i="59"/>
  <c r="U26" i="58" s="1"/>
  <c r="V26" i="58" s="1"/>
  <c r="U27" i="59"/>
  <c r="U27" i="58" s="1"/>
  <c r="V27" i="58" s="1"/>
  <c r="U28" i="59"/>
  <c r="U28" i="58" s="1"/>
  <c r="V28" i="58" s="1"/>
  <c r="U8" i="59"/>
  <c r="U8" i="58" s="1"/>
  <c r="V8" i="58" s="1"/>
  <c r="R9" i="59"/>
  <c r="R9" i="58" s="1"/>
  <c r="R10" i="59"/>
  <c r="R10" i="58" s="1"/>
  <c r="R11" i="59"/>
  <c r="R11" i="58" s="1"/>
  <c r="R12" i="59"/>
  <c r="R12" i="58" s="1"/>
  <c r="R13" i="59"/>
  <c r="R13" i="58" s="1"/>
  <c r="R14" i="59"/>
  <c r="R14" i="58" s="1"/>
  <c r="R15" i="59"/>
  <c r="R15" i="58" s="1"/>
  <c r="R16" i="59"/>
  <c r="R16" i="58" s="1"/>
  <c r="R17" i="59"/>
  <c r="R17" i="58" s="1"/>
  <c r="R18" i="59"/>
  <c r="R18" i="58" s="1"/>
  <c r="R19" i="59"/>
  <c r="R19" i="58" s="1"/>
  <c r="R20" i="59"/>
  <c r="R20" i="58" s="1"/>
  <c r="R21" i="59"/>
  <c r="R21" i="58" s="1"/>
  <c r="R22" i="59"/>
  <c r="R22" i="58" s="1"/>
  <c r="R23" i="59"/>
  <c r="R23" i="58" s="1"/>
  <c r="R24" i="59"/>
  <c r="R24" i="58" s="1"/>
  <c r="R25" i="59"/>
  <c r="R25" i="58" s="1"/>
  <c r="R26" i="59"/>
  <c r="R26" i="58" s="1"/>
  <c r="R27" i="59"/>
  <c r="R27" i="58" s="1"/>
  <c r="R28" i="59"/>
  <c r="R28" i="58" s="1"/>
  <c r="R8" i="59"/>
  <c r="R8" i="58" s="1"/>
  <c r="O9" i="59"/>
  <c r="O9" i="58" s="1"/>
  <c r="O10" i="59"/>
  <c r="O10" i="58" s="1"/>
  <c r="O11" i="59"/>
  <c r="O11" i="58" s="1"/>
  <c r="O12" i="59"/>
  <c r="O12" i="58" s="1"/>
  <c r="O13" i="59"/>
  <c r="O13" i="58" s="1"/>
  <c r="O14" i="59"/>
  <c r="O14" i="58" s="1"/>
  <c r="O15" i="59"/>
  <c r="O15" i="58" s="1"/>
  <c r="O16" i="59"/>
  <c r="O16" i="58" s="1"/>
  <c r="O17" i="59"/>
  <c r="O17" i="58" s="1"/>
  <c r="O18" i="59"/>
  <c r="O18" i="58" s="1"/>
  <c r="O19" i="59"/>
  <c r="O19" i="58" s="1"/>
  <c r="O20" i="59"/>
  <c r="O20" i="58" s="1"/>
  <c r="O21" i="59"/>
  <c r="O21" i="58" s="1"/>
  <c r="O22" i="59"/>
  <c r="O22" i="58" s="1"/>
  <c r="O23" i="59"/>
  <c r="O23" i="58" s="1"/>
  <c r="O24" i="59"/>
  <c r="O24" i="58" s="1"/>
  <c r="O25" i="59"/>
  <c r="O25" i="58" s="1"/>
  <c r="O26" i="59"/>
  <c r="O26" i="58" s="1"/>
  <c r="O27" i="59"/>
  <c r="O27" i="58" s="1"/>
  <c r="O28" i="59"/>
  <c r="O28" i="58" s="1"/>
  <c r="O8" i="59"/>
  <c r="O8" i="58" s="1"/>
  <c r="L9" i="59"/>
  <c r="L9" i="58" s="1"/>
  <c r="L10" i="59"/>
  <c r="L10" i="58" s="1"/>
  <c r="L11" i="59"/>
  <c r="L11" i="58" s="1"/>
  <c r="L12" i="59"/>
  <c r="L12" i="58" s="1"/>
  <c r="L13" i="59"/>
  <c r="L13" i="58" s="1"/>
  <c r="L14" i="59"/>
  <c r="L14" i="58" s="1"/>
  <c r="L15" i="59"/>
  <c r="L15" i="58" s="1"/>
  <c r="L16" i="59"/>
  <c r="L16" i="58" s="1"/>
  <c r="L17" i="59"/>
  <c r="L17" i="58" s="1"/>
  <c r="L18" i="59"/>
  <c r="L18" i="58" s="1"/>
  <c r="L19" i="59"/>
  <c r="L19" i="58" s="1"/>
  <c r="L20" i="59"/>
  <c r="L20" i="58" s="1"/>
  <c r="L21" i="59"/>
  <c r="L21" i="58" s="1"/>
  <c r="L22" i="59"/>
  <c r="L22" i="58" s="1"/>
  <c r="L23" i="59"/>
  <c r="L23" i="58" s="1"/>
  <c r="L24" i="59"/>
  <c r="L24" i="58" s="1"/>
  <c r="L25" i="59"/>
  <c r="L25" i="58" s="1"/>
  <c r="L26" i="59"/>
  <c r="L26" i="58" s="1"/>
  <c r="L27" i="59"/>
  <c r="L27" i="58" s="1"/>
  <c r="L28" i="59"/>
  <c r="L28" i="58" s="1"/>
  <c r="L8" i="59"/>
  <c r="L8" i="58" s="1"/>
  <c r="I9" i="59"/>
  <c r="I9" i="58" s="1"/>
  <c r="I10" i="59"/>
  <c r="I10" i="58" s="1"/>
  <c r="I11" i="59"/>
  <c r="I11" i="58" s="1"/>
  <c r="I12" i="59"/>
  <c r="I12" i="58" s="1"/>
  <c r="I13" i="59"/>
  <c r="I13" i="58" s="1"/>
  <c r="I14" i="59"/>
  <c r="I14" i="58" s="1"/>
  <c r="I15" i="59"/>
  <c r="I15" i="58" s="1"/>
  <c r="I16" i="59"/>
  <c r="I16" i="58" s="1"/>
  <c r="I17" i="59"/>
  <c r="I17" i="58" s="1"/>
  <c r="I18" i="59"/>
  <c r="I18" i="58" s="1"/>
  <c r="I19" i="59"/>
  <c r="I19" i="58" s="1"/>
  <c r="I20" i="59"/>
  <c r="I20" i="58" s="1"/>
  <c r="I21" i="59"/>
  <c r="I21" i="58" s="1"/>
  <c r="I22" i="59"/>
  <c r="I22" i="58" s="1"/>
  <c r="I23" i="59"/>
  <c r="I23" i="58" s="1"/>
  <c r="I24" i="59"/>
  <c r="I24" i="58" s="1"/>
  <c r="I25" i="59"/>
  <c r="I25" i="58" s="1"/>
  <c r="I26" i="59"/>
  <c r="I26" i="58" s="1"/>
  <c r="I27" i="59"/>
  <c r="I27" i="58" s="1"/>
  <c r="I28" i="59"/>
  <c r="I28" i="58" s="1"/>
  <c r="I8" i="59"/>
  <c r="I8" i="58" s="1"/>
  <c r="F9" i="59"/>
  <c r="F9" i="58" s="1"/>
  <c r="F10" i="59"/>
  <c r="F10" i="58" s="1"/>
  <c r="F11" i="59"/>
  <c r="F11" i="58" s="1"/>
  <c r="F12" i="59"/>
  <c r="F12" i="58" s="1"/>
  <c r="F13" i="59"/>
  <c r="F13" i="58" s="1"/>
  <c r="F14" i="59"/>
  <c r="F14" i="58" s="1"/>
  <c r="F15" i="59"/>
  <c r="F15" i="58" s="1"/>
  <c r="F16" i="59"/>
  <c r="F16" i="58" s="1"/>
  <c r="F17" i="59"/>
  <c r="F17" i="58" s="1"/>
  <c r="F18" i="59"/>
  <c r="F18" i="58" s="1"/>
  <c r="F19" i="59"/>
  <c r="F19" i="58" s="1"/>
  <c r="F20" i="59"/>
  <c r="F20" i="58" s="1"/>
  <c r="F21" i="59"/>
  <c r="F21" i="58" s="1"/>
  <c r="F22" i="59"/>
  <c r="F22" i="58" s="1"/>
  <c r="F23" i="59"/>
  <c r="F23" i="58" s="1"/>
  <c r="F24" i="59"/>
  <c r="F24" i="58" s="1"/>
  <c r="F25" i="59"/>
  <c r="F25" i="58" s="1"/>
  <c r="F26" i="59"/>
  <c r="F26" i="58" s="1"/>
  <c r="F27" i="59"/>
  <c r="F27" i="58" s="1"/>
  <c r="F28" i="59"/>
  <c r="F28" i="58" s="1"/>
  <c r="F8" i="59"/>
  <c r="F8" i="58" s="1"/>
  <c r="C9" i="59"/>
  <c r="C9" i="58" s="1"/>
  <c r="D9" i="58" s="1"/>
  <c r="C10" i="59"/>
  <c r="C10" i="58" s="1"/>
  <c r="D10" i="58" s="1"/>
  <c r="C11" i="59"/>
  <c r="C11" i="58" s="1"/>
  <c r="D11" i="58" s="1"/>
  <c r="C12" i="59"/>
  <c r="C12" i="58" s="1"/>
  <c r="D12" i="58" s="1"/>
  <c r="C13" i="59"/>
  <c r="C13" i="58" s="1"/>
  <c r="D13" i="58" s="1"/>
  <c r="C14" i="59"/>
  <c r="C14" i="58" s="1"/>
  <c r="D14" i="58" s="1"/>
  <c r="C15" i="59"/>
  <c r="C15" i="58" s="1"/>
  <c r="D15" i="58" s="1"/>
  <c r="C16" i="59"/>
  <c r="C16" i="58" s="1"/>
  <c r="D16" i="58" s="1"/>
  <c r="C17" i="59"/>
  <c r="C17" i="58" s="1"/>
  <c r="D17" i="58" s="1"/>
  <c r="C18" i="59"/>
  <c r="C18" i="58" s="1"/>
  <c r="D18" i="58" s="1"/>
  <c r="C19" i="59"/>
  <c r="C19" i="58" s="1"/>
  <c r="D19" i="58" s="1"/>
  <c r="C20" i="59"/>
  <c r="C20" i="58" s="1"/>
  <c r="D20" i="58" s="1"/>
  <c r="C21" i="59"/>
  <c r="C21" i="58" s="1"/>
  <c r="D21" i="58" s="1"/>
  <c r="C22" i="59"/>
  <c r="C22" i="58" s="1"/>
  <c r="D22" i="58" s="1"/>
  <c r="C23" i="59"/>
  <c r="C23" i="58" s="1"/>
  <c r="D23" i="58" s="1"/>
  <c r="C24" i="59"/>
  <c r="C24" i="58" s="1"/>
  <c r="D24" i="58" s="1"/>
  <c r="C25" i="59"/>
  <c r="C25" i="58" s="1"/>
  <c r="D25" i="58" s="1"/>
  <c r="C26" i="59"/>
  <c r="C26" i="58" s="1"/>
  <c r="D26" i="58" s="1"/>
  <c r="C27" i="59"/>
  <c r="C27" i="58" s="1"/>
  <c r="D27" i="58" s="1"/>
  <c r="C28" i="59"/>
  <c r="C28" i="58" s="1"/>
  <c r="D28" i="58" s="1"/>
  <c r="C8" i="59"/>
  <c r="C8" i="58" s="1"/>
  <c r="D8" i="58" s="1"/>
  <c r="K9" i="55" l="1"/>
  <c r="K9" i="56" s="1"/>
  <c r="K10" i="55"/>
  <c r="K10" i="56" s="1"/>
  <c r="K11" i="55"/>
  <c r="K11" i="56" s="1"/>
  <c r="K12" i="55"/>
  <c r="K12" i="56" s="1"/>
  <c r="K13" i="55"/>
  <c r="K13" i="56" s="1"/>
  <c r="K14" i="55"/>
  <c r="K14" i="56" s="1"/>
  <c r="K15" i="55"/>
  <c r="K15" i="56" s="1"/>
  <c r="K16" i="55"/>
  <c r="K16" i="56" s="1"/>
  <c r="K17" i="55"/>
  <c r="K17" i="56" s="1"/>
  <c r="K18" i="55"/>
  <c r="K18" i="56" s="1"/>
  <c r="K19" i="55"/>
  <c r="K19" i="56" s="1"/>
  <c r="K20" i="55"/>
  <c r="K20" i="56" s="1"/>
  <c r="K21" i="55"/>
  <c r="K21" i="56" s="1"/>
  <c r="K22" i="55"/>
  <c r="K22" i="56" s="1"/>
  <c r="K23" i="55"/>
  <c r="K23" i="56" s="1"/>
  <c r="K24" i="55"/>
  <c r="K24" i="56" s="1"/>
  <c r="K25" i="55"/>
  <c r="K25" i="56" s="1"/>
  <c r="K26" i="55"/>
  <c r="K26" i="56" s="1"/>
  <c r="K27" i="55"/>
  <c r="K27" i="56" s="1"/>
  <c r="K28" i="55"/>
  <c r="K28" i="56" s="1"/>
  <c r="K8" i="55"/>
  <c r="K8" i="56" s="1"/>
  <c r="J9" i="56"/>
  <c r="J10" i="56"/>
  <c r="J11" i="56"/>
  <c r="J12" i="56"/>
  <c r="J13" i="56"/>
  <c r="J14" i="56"/>
  <c r="J15" i="56"/>
  <c r="J16" i="56"/>
  <c r="J17" i="56"/>
  <c r="J18" i="56"/>
  <c r="J19" i="56"/>
  <c r="J20" i="56"/>
  <c r="J21" i="56"/>
  <c r="J22" i="56"/>
  <c r="J23" i="56"/>
  <c r="J24" i="56"/>
  <c r="J25" i="56"/>
  <c r="J26" i="56"/>
  <c r="J27" i="56"/>
  <c r="J28" i="56"/>
  <c r="J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27" i="56"/>
  <c r="I28" i="56"/>
  <c r="I8" i="56"/>
  <c r="H9" i="55"/>
  <c r="H9" i="56" s="1"/>
  <c r="H10" i="55"/>
  <c r="H10" i="56" s="1"/>
  <c r="H11" i="55"/>
  <c r="H11" i="56" s="1"/>
  <c r="H12" i="55"/>
  <c r="H12" i="56" s="1"/>
  <c r="H13" i="55"/>
  <c r="H13" i="56" s="1"/>
  <c r="H14" i="55"/>
  <c r="H14" i="56" s="1"/>
  <c r="H15" i="55"/>
  <c r="H15" i="56" s="1"/>
  <c r="H16" i="55"/>
  <c r="H16" i="56" s="1"/>
  <c r="H17" i="55"/>
  <c r="H17" i="56" s="1"/>
  <c r="H18" i="55"/>
  <c r="H18" i="56" s="1"/>
  <c r="H19" i="55"/>
  <c r="H19" i="56" s="1"/>
  <c r="H20" i="55"/>
  <c r="H20" i="56" s="1"/>
  <c r="H21" i="55"/>
  <c r="H21" i="56" s="1"/>
  <c r="H22" i="55"/>
  <c r="H22" i="56" s="1"/>
  <c r="H23" i="55"/>
  <c r="H23" i="56" s="1"/>
  <c r="H24" i="55"/>
  <c r="H24" i="56" s="1"/>
  <c r="H25" i="55"/>
  <c r="H25" i="56" s="1"/>
  <c r="H26" i="55"/>
  <c r="H26" i="56" s="1"/>
  <c r="H27" i="55"/>
  <c r="H27" i="56" s="1"/>
  <c r="H28" i="55"/>
  <c r="H28" i="56" s="1"/>
  <c r="H8" i="55"/>
  <c r="H8" i="56" s="1"/>
  <c r="G9" i="55"/>
  <c r="G9" i="56" s="1"/>
  <c r="G10" i="55"/>
  <c r="G10" i="56" s="1"/>
  <c r="G11" i="55"/>
  <c r="G11" i="56" s="1"/>
  <c r="G12" i="55"/>
  <c r="G12" i="56" s="1"/>
  <c r="G13" i="55"/>
  <c r="G13" i="56" s="1"/>
  <c r="G14" i="55"/>
  <c r="G14" i="56" s="1"/>
  <c r="G15" i="55"/>
  <c r="G15" i="56" s="1"/>
  <c r="G16" i="55"/>
  <c r="G16" i="56" s="1"/>
  <c r="G17" i="55"/>
  <c r="G17" i="56" s="1"/>
  <c r="G18" i="55"/>
  <c r="G18" i="56" s="1"/>
  <c r="G19" i="55"/>
  <c r="G19" i="56" s="1"/>
  <c r="G20" i="55"/>
  <c r="G20" i="56" s="1"/>
  <c r="G21" i="55"/>
  <c r="G21" i="56" s="1"/>
  <c r="G22" i="55"/>
  <c r="G22" i="56" s="1"/>
  <c r="G23" i="55"/>
  <c r="G23" i="56" s="1"/>
  <c r="G24" i="55"/>
  <c r="G24" i="56" s="1"/>
  <c r="G25" i="55"/>
  <c r="G25" i="56" s="1"/>
  <c r="G26" i="55"/>
  <c r="G26" i="56" s="1"/>
  <c r="G27" i="55"/>
  <c r="G27" i="56" s="1"/>
  <c r="G28" i="55"/>
  <c r="G28" i="56" s="1"/>
  <c r="G8" i="55"/>
  <c r="G8" i="56" s="1"/>
  <c r="F28" i="55"/>
  <c r="F28" i="56" s="1"/>
  <c r="F9" i="55"/>
  <c r="F9" i="56" s="1"/>
  <c r="F10" i="55"/>
  <c r="F10" i="56" s="1"/>
  <c r="F11" i="55"/>
  <c r="F11" i="56" s="1"/>
  <c r="F12" i="55"/>
  <c r="F12" i="56" s="1"/>
  <c r="F13" i="55"/>
  <c r="F13" i="56" s="1"/>
  <c r="F14" i="55"/>
  <c r="F14" i="56" s="1"/>
  <c r="F15" i="55"/>
  <c r="F15" i="56" s="1"/>
  <c r="F16" i="55"/>
  <c r="F16" i="56" s="1"/>
  <c r="F17" i="55"/>
  <c r="F17" i="56" s="1"/>
  <c r="F18" i="55"/>
  <c r="F18" i="56" s="1"/>
  <c r="F19" i="55"/>
  <c r="F19" i="56" s="1"/>
  <c r="F20" i="55"/>
  <c r="F20" i="56" s="1"/>
  <c r="F21" i="55"/>
  <c r="F21" i="56" s="1"/>
  <c r="F22" i="55"/>
  <c r="F22" i="56" s="1"/>
  <c r="F23" i="55"/>
  <c r="F23" i="56" s="1"/>
  <c r="F24" i="55"/>
  <c r="F24" i="56" s="1"/>
  <c r="F25" i="55"/>
  <c r="F25" i="56" s="1"/>
  <c r="F26" i="55"/>
  <c r="F26" i="56" s="1"/>
  <c r="F27" i="55"/>
  <c r="F27" i="56" s="1"/>
  <c r="F8" i="55"/>
  <c r="F8" i="56" s="1"/>
  <c r="E9" i="56"/>
  <c r="E10" i="56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8" i="56"/>
  <c r="D9" i="56"/>
  <c r="D10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8" i="56"/>
  <c r="C9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8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8" i="56"/>
  <c r="AA9" i="54"/>
  <c r="AA10" i="54"/>
  <c r="AA11" i="54"/>
  <c r="AA12" i="54"/>
  <c r="AA13" i="54"/>
  <c r="AA14" i="54"/>
  <c r="AA15" i="54"/>
  <c r="AA16" i="54"/>
  <c r="AA17" i="54"/>
  <c r="AA18" i="54"/>
  <c r="AA19" i="54"/>
  <c r="AA20" i="54"/>
  <c r="AA21" i="54"/>
  <c r="AA22" i="54"/>
  <c r="AA23" i="54"/>
  <c r="AA24" i="54"/>
  <c r="AA25" i="54"/>
  <c r="AA26" i="54"/>
  <c r="AA27" i="54"/>
  <c r="AA28" i="54"/>
  <c r="AA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8" i="54"/>
  <c r="AA9" i="52"/>
  <c r="AA10" i="52"/>
  <c r="AA11" i="52"/>
  <c r="AA12" i="52"/>
  <c r="AA13" i="52"/>
  <c r="AA14" i="52"/>
  <c r="AA15" i="52"/>
  <c r="AA16" i="52"/>
  <c r="AA17" i="52"/>
  <c r="AA18" i="52"/>
  <c r="AA19" i="52"/>
  <c r="AA20" i="52"/>
  <c r="AA21" i="52"/>
  <c r="AA22" i="52"/>
  <c r="AA23" i="52"/>
  <c r="AA24" i="52"/>
  <c r="AA25" i="52"/>
  <c r="AA26" i="52"/>
  <c r="AA27" i="52"/>
  <c r="AA28" i="52"/>
  <c r="AA8" i="52"/>
  <c r="X9" i="52"/>
  <c r="X10" i="52"/>
  <c r="X11" i="52"/>
  <c r="X12" i="52"/>
  <c r="X13" i="52"/>
  <c r="X14" i="52"/>
  <c r="X15" i="52"/>
  <c r="X16" i="52"/>
  <c r="X17" i="52"/>
  <c r="X18" i="52"/>
  <c r="X19" i="52"/>
  <c r="X20" i="52"/>
  <c r="X21" i="52"/>
  <c r="X22" i="52"/>
  <c r="X23" i="52"/>
  <c r="X24" i="52"/>
  <c r="X25" i="52"/>
  <c r="X26" i="52"/>
  <c r="X27" i="52"/>
  <c r="X28" i="52"/>
  <c r="X8" i="52"/>
  <c r="U9" i="52"/>
  <c r="U10" i="52"/>
  <c r="U11" i="52"/>
  <c r="U12" i="52"/>
  <c r="U13" i="52"/>
  <c r="U14" i="52"/>
  <c r="U15" i="52"/>
  <c r="U16" i="52"/>
  <c r="U17" i="52"/>
  <c r="U18" i="52"/>
  <c r="U19" i="52"/>
  <c r="U20" i="52"/>
  <c r="U21" i="52"/>
  <c r="U22" i="52"/>
  <c r="U23" i="52"/>
  <c r="U24" i="52"/>
  <c r="U25" i="52"/>
  <c r="U26" i="52"/>
  <c r="U27" i="52"/>
  <c r="U28" i="52"/>
  <c r="U8" i="52"/>
  <c r="R9" i="52"/>
  <c r="R10" i="52"/>
  <c r="R11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R24" i="52"/>
  <c r="R25" i="52"/>
  <c r="R26" i="52"/>
  <c r="R27" i="52"/>
  <c r="R28" i="52"/>
  <c r="R8" i="52"/>
  <c r="O9" i="52"/>
  <c r="O10" i="52"/>
  <c r="O11" i="52"/>
  <c r="O12" i="52"/>
  <c r="O13" i="52"/>
  <c r="O14" i="52"/>
  <c r="O15" i="52"/>
  <c r="O16" i="52"/>
  <c r="O17" i="52"/>
  <c r="O18" i="52"/>
  <c r="O19" i="52"/>
  <c r="O20" i="52"/>
  <c r="O21" i="52"/>
  <c r="O22" i="52"/>
  <c r="O23" i="52"/>
  <c r="O24" i="52"/>
  <c r="O25" i="52"/>
  <c r="O26" i="52"/>
  <c r="O27" i="52"/>
  <c r="O28" i="52"/>
  <c r="O8" i="52"/>
  <c r="L9" i="52"/>
  <c r="L10" i="52"/>
  <c r="L11" i="52"/>
  <c r="L12" i="52"/>
  <c r="L13" i="52"/>
  <c r="L14" i="52"/>
  <c r="L15" i="52"/>
  <c r="L16" i="52"/>
  <c r="L17" i="52"/>
  <c r="L18" i="52"/>
  <c r="L19" i="52"/>
  <c r="L20" i="52"/>
  <c r="L21" i="52"/>
  <c r="L22" i="52"/>
  <c r="L23" i="52"/>
  <c r="L24" i="52"/>
  <c r="L25" i="52"/>
  <c r="L26" i="52"/>
  <c r="L27" i="52"/>
  <c r="L28" i="52"/>
  <c r="L8" i="52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8" i="52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8" i="52"/>
  <c r="AA9" i="50"/>
  <c r="AA10" i="50"/>
  <c r="AA11" i="50"/>
  <c r="AA12" i="50"/>
  <c r="AA13" i="50"/>
  <c r="AA14" i="50"/>
  <c r="AA15" i="50"/>
  <c r="AA16" i="50"/>
  <c r="AA17" i="50"/>
  <c r="AA18" i="50"/>
  <c r="AA19" i="50"/>
  <c r="AA20" i="50"/>
  <c r="AA21" i="50"/>
  <c r="AA22" i="50"/>
  <c r="AA23" i="50"/>
  <c r="AA24" i="50"/>
  <c r="AA25" i="50"/>
  <c r="AA26" i="50"/>
  <c r="AA27" i="50"/>
  <c r="AA28" i="50"/>
  <c r="AA8" i="50"/>
  <c r="X9" i="50"/>
  <c r="X10" i="50"/>
  <c r="X11" i="50"/>
  <c r="X12" i="50"/>
  <c r="X13" i="50"/>
  <c r="X14" i="50"/>
  <c r="X15" i="50"/>
  <c r="X16" i="50"/>
  <c r="X17" i="50"/>
  <c r="X18" i="50"/>
  <c r="X19" i="50"/>
  <c r="X20" i="50"/>
  <c r="X21" i="50"/>
  <c r="X22" i="50"/>
  <c r="X23" i="50"/>
  <c r="X24" i="50"/>
  <c r="X25" i="50"/>
  <c r="X26" i="50"/>
  <c r="X27" i="50"/>
  <c r="X28" i="50"/>
  <c r="X8" i="50"/>
  <c r="U9" i="50"/>
  <c r="U10" i="50"/>
  <c r="U11" i="50"/>
  <c r="U12" i="50"/>
  <c r="U13" i="50"/>
  <c r="U14" i="50"/>
  <c r="U15" i="50"/>
  <c r="U16" i="50"/>
  <c r="U17" i="50"/>
  <c r="U18" i="50"/>
  <c r="U19" i="50"/>
  <c r="U20" i="50"/>
  <c r="U21" i="50"/>
  <c r="U22" i="50"/>
  <c r="U23" i="50"/>
  <c r="U24" i="50"/>
  <c r="U25" i="50"/>
  <c r="U26" i="50"/>
  <c r="U27" i="50"/>
  <c r="U28" i="50"/>
  <c r="U8" i="50"/>
  <c r="R9" i="50"/>
  <c r="R10" i="50"/>
  <c r="R11" i="50"/>
  <c r="R12" i="50"/>
  <c r="R13" i="50"/>
  <c r="R14" i="50"/>
  <c r="R15" i="50"/>
  <c r="R16" i="50"/>
  <c r="R17" i="50"/>
  <c r="R18" i="50"/>
  <c r="R19" i="50"/>
  <c r="R20" i="50"/>
  <c r="R21" i="50"/>
  <c r="R22" i="50"/>
  <c r="R23" i="50"/>
  <c r="R24" i="50"/>
  <c r="R25" i="50"/>
  <c r="R26" i="50"/>
  <c r="R27" i="50"/>
  <c r="R28" i="50"/>
  <c r="R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8" i="50"/>
  <c r="C9" i="50"/>
  <c r="D9" i="50" s="1"/>
  <c r="C10" i="50"/>
  <c r="D10" i="50" s="1"/>
  <c r="C11" i="50"/>
  <c r="D11" i="50" s="1"/>
  <c r="C12" i="50"/>
  <c r="D12" i="50" s="1"/>
  <c r="C13" i="50"/>
  <c r="D13" i="50" s="1"/>
  <c r="C14" i="50"/>
  <c r="C15" i="50"/>
  <c r="C16" i="50"/>
  <c r="D16" i="50" s="1"/>
  <c r="C17" i="50"/>
  <c r="C18" i="50"/>
  <c r="C19" i="50"/>
  <c r="D19" i="50" s="1"/>
  <c r="C20" i="50"/>
  <c r="D20" i="50" s="1"/>
  <c r="C21" i="50"/>
  <c r="D21" i="50" s="1"/>
  <c r="C22" i="50"/>
  <c r="C23" i="50"/>
  <c r="C24" i="50"/>
  <c r="D24" i="50" s="1"/>
  <c r="C25" i="50"/>
  <c r="C26" i="50"/>
  <c r="D26" i="50" s="1"/>
  <c r="C27" i="50"/>
  <c r="D27" i="50" s="1"/>
  <c r="C28" i="50"/>
  <c r="D28" i="50" s="1"/>
  <c r="C8" i="50"/>
  <c r="D8" i="50" s="1"/>
  <c r="AA9" i="48"/>
  <c r="AA10" i="48"/>
  <c r="AA11" i="48"/>
  <c r="AA12" i="48"/>
  <c r="AA13" i="48"/>
  <c r="AA14" i="48"/>
  <c r="AA15" i="48"/>
  <c r="AA16" i="48"/>
  <c r="AA17" i="48"/>
  <c r="AA18" i="48"/>
  <c r="AA19" i="48"/>
  <c r="AA20" i="48"/>
  <c r="AA21" i="48"/>
  <c r="AA22" i="48"/>
  <c r="AA23" i="48"/>
  <c r="AA24" i="48"/>
  <c r="AA25" i="48"/>
  <c r="AA26" i="48"/>
  <c r="AA27" i="48"/>
  <c r="AA28" i="48"/>
  <c r="AA8" i="48"/>
  <c r="X9" i="48"/>
  <c r="X10" i="48"/>
  <c r="X11" i="48"/>
  <c r="X12" i="48"/>
  <c r="X13" i="48"/>
  <c r="X14" i="48"/>
  <c r="X15" i="48"/>
  <c r="X16" i="48"/>
  <c r="X17" i="48"/>
  <c r="X18" i="48"/>
  <c r="X19" i="48"/>
  <c r="X20" i="48"/>
  <c r="X21" i="48"/>
  <c r="X22" i="48"/>
  <c r="X23" i="48"/>
  <c r="X24" i="48"/>
  <c r="X25" i="48"/>
  <c r="X26" i="48"/>
  <c r="X27" i="48"/>
  <c r="X28" i="48"/>
  <c r="X8" i="48"/>
  <c r="U9" i="48"/>
  <c r="U10" i="48"/>
  <c r="U11" i="48"/>
  <c r="U12" i="48"/>
  <c r="U13" i="48"/>
  <c r="U14" i="48"/>
  <c r="U15" i="48"/>
  <c r="U16" i="48"/>
  <c r="U17" i="48"/>
  <c r="U18" i="48"/>
  <c r="U19" i="48"/>
  <c r="U20" i="48"/>
  <c r="U21" i="48"/>
  <c r="U22" i="48"/>
  <c r="U23" i="48"/>
  <c r="U24" i="48"/>
  <c r="U25" i="48"/>
  <c r="U26" i="48"/>
  <c r="U27" i="48"/>
  <c r="U28" i="48"/>
  <c r="U8" i="48"/>
  <c r="R9" i="48"/>
  <c r="R10" i="48"/>
  <c r="R11" i="48"/>
  <c r="R12" i="48"/>
  <c r="R13" i="48"/>
  <c r="R14" i="48"/>
  <c r="R15" i="48"/>
  <c r="R16" i="48"/>
  <c r="R17" i="48"/>
  <c r="R18" i="48"/>
  <c r="R19" i="48"/>
  <c r="R20" i="48"/>
  <c r="R21" i="48"/>
  <c r="R22" i="48"/>
  <c r="R23" i="48"/>
  <c r="R24" i="48"/>
  <c r="R25" i="48"/>
  <c r="R26" i="48"/>
  <c r="R27" i="48"/>
  <c r="R28" i="48"/>
  <c r="R8" i="48"/>
  <c r="L9" i="48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7" i="48"/>
  <c r="L28" i="48"/>
  <c r="L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8" i="48"/>
  <c r="AA9" i="39"/>
  <c r="AA10" i="39"/>
  <c r="AA11" i="39"/>
  <c r="AA12" i="39"/>
  <c r="AA13" i="39"/>
  <c r="AA14" i="39"/>
  <c r="AA15" i="39"/>
  <c r="AA16" i="39"/>
  <c r="AA17" i="39"/>
  <c r="AA18" i="39"/>
  <c r="AA19" i="39"/>
  <c r="AA20" i="39"/>
  <c r="AA21" i="39"/>
  <c r="AA22" i="39"/>
  <c r="AA23" i="39"/>
  <c r="AA24" i="39"/>
  <c r="AA25" i="39"/>
  <c r="AA26" i="39"/>
  <c r="AA27" i="39"/>
  <c r="AA28" i="39"/>
  <c r="AA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X8" i="39"/>
  <c r="R9" i="39"/>
  <c r="R10" i="39"/>
  <c r="R11" i="39"/>
  <c r="R12" i="39"/>
  <c r="R13" i="39"/>
  <c r="R14" i="39"/>
  <c r="R15" i="39"/>
  <c r="R16" i="39"/>
  <c r="R17" i="39"/>
  <c r="R18" i="39"/>
  <c r="R19" i="39"/>
  <c r="R20" i="39"/>
  <c r="R21" i="39"/>
  <c r="R22" i="39"/>
  <c r="R23" i="39"/>
  <c r="R24" i="39"/>
  <c r="R25" i="39"/>
  <c r="R26" i="39"/>
  <c r="R27" i="39"/>
  <c r="R28" i="39"/>
  <c r="R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8" i="39"/>
  <c r="E7" i="55" l="1"/>
  <c r="E7" i="56" l="1"/>
  <c r="AB28" i="59" l="1"/>
  <c r="Y28" i="59"/>
  <c r="S28" i="59"/>
  <c r="P28" i="59"/>
  <c r="M28" i="59"/>
  <c r="J28" i="59"/>
  <c r="G28" i="59"/>
  <c r="AB27" i="59"/>
  <c r="Y27" i="59"/>
  <c r="S27" i="59"/>
  <c r="P27" i="59"/>
  <c r="M27" i="59"/>
  <c r="J27" i="59"/>
  <c r="G27" i="59"/>
  <c r="AB26" i="59"/>
  <c r="Y26" i="59"/>
  <c r="S26" i="59"/>
  <c r="P26" i="59"/>
  <c r="M26" i="59"/>
  <c r="J26" i="59"/>
  <c r="G26" i="59"/>
  <c r="AB25" i="59"/>
  <c r="Y25" i="59"/>
  <c r="S25" i="59"/>
  <c r="P25" i="59"/>
  <c r="M25" i="59"/>
  <c r="J25" i="59"/>
  <c r="G25" i="59"/>
  <c r="AB24" i="59"/>
  <c r="Y24" i="59"/>
  <c r="S24" i="59"/>
  <c r="P24" i="59"/>
  <c r="M24" i="59"/>
  <c r="J24" i="59"/>
  <c r="G24" i="59"/>
  <c r="AB23" i="59"/>
  <c r="Y23" i="59"/>
  <c r="S23" i="59"/>
  <c r="P23" i="59"/>
  <c r="M23" i="59"/>
  <c r="J23" i="59"/>
  <c r="G23" i="59"/>
  <c r="AB22" i="59"/>
  <c r="Y22" i="59"/>
  <c r="S22" i="59"/>
  <c r="P22" i="59"/>
  <c r="M22" i="59"/>
  <c r="J22" i="59"/>
  <c r="G22" i="59"/>
  <c r="AB21" i="59"/>
  <c r="Y21" i="59"/>
  <c r="S21" i="59"/>
  <c r="P21" i="59"/>
  <c r="M21" i="59"/>
  <c r="J21" i="59"/>
  <c r="G21" i="59"/>
  <c r="AB20" i="59"/>
  <c r="Y20" i="59"/>
  <c r="S20" i="59"/>
  <c r="P20" i="59"/>
  <c r="M20" i="59"/>
  <c r="J20" i="59"/>
  <c r="G20" i="59"/>
  <c r="AB19" i="59"/>
  <c r="Y19" i="59"/>
  <c r="S19" i="59"/>
  <c r="P19" i="59"/>
  <c r="M19" i="59"/>
  <c r="J19" i="59"/>
  <c r="G19" i="59"/>
  <c r="AB18" i="59"/>
  <c r="Y18" i="59"/>
  <c r="S18" i="59"/>
  <c r="P18" i="59"/>
  <c r="M18" i="59"/>
  <c r="J18" i="59"/>
  <c r="G18" i="59"/>
  <c r="AB17" i="59"/>
  <c r="Y17" i="59"/>
  <c r="S17" i="59"/>
  <c r="P17" i="59"/>
  <c r="M17" i="59"/>
  <c r="J17" i="59"/>
  <c r="G17" i="59"/>
  <c r="AB16" i="59"/>
  <c r="Y16" i="59"/>
  <c r="S16" i="59"/>
  <c r="P16" i="59"/>
  <c r="M16" i="59"/>
  <c r="J16" i="59"/>
  <c r="G16" i="59"/>
  <c r="AB15" i="59"/>
  <c r="Y15" i="59"/>
  <c r="S15" i="59"/>
  <c r="P15" i="59"/>
  <c r="M15" i="59"/>
  <c r="J15" i="59"/>
  <c r="G15" i="59"/>
  <c r="AB14" i="59"/>
  <c r="Y14" i="59"/>
  <c r="S14" i="59"/>
  <c r="P14" i="59"/>
  <c r="M14" i="59"/>
  <c r="J14" i="59"/>
  <c r="G14" i="59"/>
  <c r="AB13" i="59"/>
  <c r="Y13" i="59"/>
  <c r="S13" i="59"/>
  <c r="P13" i="59"/>
  <c r="M13" i="59"/>
  <c r="J13" i="59"/>
  <c r="G13" i="59"/>
  <c r="AB12" i="59"/>
  <c r="Y12" i="59"/>
  <c r="S12" i="59"/>
  <c r="P12" i="59"/>
  <c r="M12" i="59"/>
  <c r="J12" i="59"/>
  <c r="G12" i="59"/>
  <c r="AB11" i="59"/>
  <c r="Y11" i="59"/>
  <c r="S11" i="59"/>
  <c r="P11" i="59"/>
  <c r="M11" i="59"/>
  <c r="J11" i="59"/>
  <c r="G11" i="59"/>
  <c r="AB10" i="59"/>
  <c r="Y10" i="59"/>
  <c r="S10" i="59"/>
  <c r="P10" i="59"/>
  <c r="M10" i="59"/>
  <c r="J10" i="59"/>
  <c r="G10" i="59"/>
  <c r="AB9" i="59"/>
  <c r="Y9" i="59"/>
  <c r="S9" i="59"/>
  <c r="P9" i="59"/>
  <c r="M9" i="59"/>
  <c r="J9" i="59"/>
  <c r="G9" i="59"/>
  <c r="AB8" i="59"/>
  <c r="Y8" i="59"/>
  <c r="S8" i="59"/>
  <c r="P8" i="59"/>
  <c r="M8" i="59"/>
  <c r="J8" i="59"/>
  <c r="G8" i="59"/>
  <c r="AA7" i="59"/>
  <c r="G20" i="57" s="1"/>
  <c r="Z7" i="59"/>
  <c r="F20" i="57" s="1"/>
  <c r="X7" i="59"/>
  <c r="G19" i="57" s="1"/>
  <c r="W7" i="59"/>
  <c r="U7" i="59"/>
  <c r="G18" i="57" s="1"/>
  <c r="R7" i="59"/>
  <c r="Q7" i="59"/>
  <c r="O7" i="59"/>
  <c r="N7" i="59"/>
  <c r="L7" i="59"/>
  <c r="G11" i="57" s="1"/>
  <c r="K7" i="59"/>
  <c r="F11" i="57" s="1"/>
  <c r="I7" i="59"/>
  <c r="G10" i="57" s="1"/>
  <c r="H7" i="59"/>
  <c r="F10" i="57" s="1"/>
  <c r="F7" i="59"/>
  <c r="E7" i="59"/>
  <c r="C7" i="59"/>
  <c r="G8" i="57" s="1"/>
  <c r="AB28" i="58"/>
  <c r="Y28" i="58"/>
  <c r="S28" i="58"/>
  <c r="P28" i="58"/>
  <c r="M28" i="58"/>
  <c r="J28" i="58"/>
  <c r="G28" i="58"/>
  <c r="AB27" i="58"/>
  <c r="Y27" i="58"/>
  <c r="S27" i="58"/>
  <c r="P27" i="58"/>
  <c r="M27" i="58"/>
  <c r="J27" i="58"/>
  <c r="G27" i="58"/>
  <c r="AB26" i="58"/>
  <c r="Y26" i="58"/>
  <c r="S26" i="58"/>
  <c r="P26" i="58"/>
  <c r="M26" i="58"/>
  <c r="J26" i="58"/>
  <c r="G26" i="58"/>
  <c r="AB25" i="58"/>
  <c r="Y25" i="58"/>
  <c r="S25" i="58"/>
  <c r="P25" i="58"/>
  <c r="M25" i="58"/>
  <c r="J25" i="58"/>
  <c r="G25" i="58"/>
  <c r="AB24" i="58"/>
  <c r="Y24" i="58"/>
  <c r="S24" i="58"/>
  <c r="P24" i="58"/>
  <c r="M24" i="58"/>
  <c r="J24" i="58"/>
  <c r="G24" i="58"/>
  <c r="AB23" i="58"/>
  <c r="Y23" i="58"/>
  <c r="S23" i="58"/>
  <c r="P23" i="58"/>
  <c r="M23" i="58"/>
  <c r="J23" i="58"/>
  <c r="G23" i="58"/>
  <c r="AB22" i="58"/>
  <c r="Y22" i="58"/>
  <c r="S22" i="58"/>
  <c r="P22" i="58"/>
  <c r="M22" i="58"/>
  <c r="J22" i="58"/>
  <c r="G22" i="58"/>
  <c r="AB21" i="58"/>
  <c r="Y21" i="58"/>
  <c r="S21" i="58"/>
  <c r="P21" i="58"/>
  <c r="M21" i="58"/>
  <c r="J21" i="58"/>
  <c r="G21" i="58"/>
  <c r="AB20" i="58"/>
  <c r="Y20" i="58"/>
  <c r="S20" i="58"/>
  <c r="P20" i="58"/>
  <c r="M20" i="58"/>
  <c r="J20" i="58"/>
  <c r="G20" i="58"/>
  <c r="AB19" i="58"/>
  <c r="Y19" i="58"/>
  <c r="S19" i="58"/>
  <c r="P19" i="58"/>
  <c r="M19" i="58"/>
  <c r="J19" i="58"/>
  <c r="G19" i="58"/>
  <c r="AB18" i="58"/>
  <c r="Y18" i="58"/>
  <c r="S18" i="58"/>
  <c r="P18" i="58"/>
  <c r="M18" i="58"/>
  <c r="J18" i="58"/>
  <c r="G18" i="58"/>
  <c r="AB17" i="58"/>
  <c r="Y17" i="58"/>
  <c r="S17" i="58"/>
  <c r="P17" i="58"/>
  <c r="M17" i="58"/>
  <c r="J17" i="58"/>
  <c r="G17" i="58"/>
  <c r="AB16" i="58"/>
  <c r="Y16" i="58"/>
  <c r="S16" i="58"/>
  <c r="P16" i="58"/>
  <c r="M16" i="58"/>
  <c r="J16" i="58"/>
  <c r="G16" i="58"/>
  <c r="AB15" i="58"/>
  <c r="Y15" i="58"/>
  <c r="S15" i="58"/>
  <c r="P15" i="58"/>
  <c r="M15" i="58"/>
  <c r="J15" i="58"/>
  <c r="G15" i="58"/>
  <c r="AB14" i="58"/>
  <c r="Y14" i="58"/>
  <c r="S14" i="58"/>
  <c r="P14" i="58"/>
  <c r="M14" i="58"/>
  <c r="J14" i="58"/>
  <c r="G14" i="58"/>
  <c r="AB13" i="58"/>
  <c r="Y13" i="58"/>
  <c r="S13" i="58"/>
  <c r="P13" i="58"/>
  <c r="M13" i="58"/>
  <c r="J13" i="58"/>
  <c r="G13" i="58"/>
  <c r="AB12" i="58"/>
  <c r="Y12" i="58"/>
  <c r="S12" i="58"/>
  <c r="P12" i="58"/>
  <c r="M12" i="58"/>
  <c r="J12" i="58"/>
  <c r="G12" i="58"/>
  <c r="AB11" i="58"/>
  <c r="Y11" i="58"/>
  <c r="S11" i="58"/>
  <c r="P11" i="58"/>
  <c r="M11" i="58"/>
  <c r="J11" i="58"/>
  <c r="G11" i="58"/>
  <c r="AB10" i="58"/>
  <c r="Y10" i="58"/>
  <c r="S10" i="58"/>
  <c r="P10" i="58"/>
  <c r="M10" i="58"/>
  <c r="J10" i="58"/>
  <c r="G10" i="58"/>
  <c r="AB9" i="58"/>
  <c r="Y9" i="58"/>
  <c r="S9" i="58"/>
  <c r="P9" i="58"/>
  <c r="M9" i="58"/>
  <c r="J9" i="58"/>
  <c r="G9" i="58"/>
  <c r="AB8" i="58"/>
  <c r="Y8" i="58"/>
  <c r="S8" i="58"/>
  <c r="P8" i="58"/>
  <c r="M8" i="58"/>
  <c r="J8" i="58"/>
  <c r="G8" i="58"/>
  <c r="AA7" i="58"/>
  <c r="C20" i="57" s="1"/>
  <c r="Z7" i="58"/>
  <c r="B20" i="57" s="1"/>
  <c r="X7" i="58"/>
  <c r="C19" i="57" s="1"/>
  <c r="W7" i="58"/>
  <c r="B19" i="57" s="1"/>
  <c r="U7" i="58"/>
  <c r="R7" i="58"/>
  <c r="C13" i="57" s="1"/>
  <c r="Q7" i="58"/>
  <c r="B13" i="57" s="1"/>
  <c r="O7" i="58"/>
  <c r="C12" i="57" s="1"/>
  <c r="N7" i="58"/>
  <c r="B12" i="57" s="1"/>
  <c r="L7" i="58"/>
  <c r="C11" i="57" s="1"/>
  <c r="K7" i="58"/>
  <c r="B11" i="57" s="1"/>
  <c r="I7" i="58"/>
  <c r="C10" i="57" s="1"/>
  <c r="H7" i="58"/>
  <c r="B10" i="57" s="1"/>
  <c r="F7" i="58"/>
  <c r="C9" i="57" s="1"/>
  <c r="E7" i="58"/>
  <c r="B9" i="57" s="1"/>
  <c r="C7" i="58"/>
  <c r="G13" i="57"/>
  <c r="G12" i="57"/>
  <c r="G9" i="57"/>
  <c r="C8" i="57" l="1"/>
  <c r="D7" i="58"/>
  <c r="C18" i="57"/>
  <c r="V7" i="58"/>
  <c r="AB7" i="59"/>
  <c r="Y7" i="59"/>
  <c r="S7" i="59"/>
  <c r="P7" i="59"/>
  <c r="G7" i="59"/>
  <c r="H10" i="57"/>
  <c r="J7" i="59"/>
  <c r="F13" i="57"/>
  <c r="I13" i="57" s="1"/>
  <c r="F9" i="57"/>
  <c r="I9" i="57" s="1"/>
  <c r="E12" i="57"/>
  <c r="M7" i="59"/>
  <c r="AB7" i="58"/>
  <c r="D20" i="57"/>
  <c r="Y7" i="58"/>
  <c r="S7" i="58"/>
  <c r="D12" i="57"/>
  <c r="P7" i="58"/>
  <c r="M7" i="58"/>
  <c r="D10" i="57"/>
  <c r="J7" i="58"/>
  <c r="G7" i="58"/>
  <c r="I20" i="57"/>
  <c r="F19" i="57"/>
  <c r="I19" i="57" s="1"/>
  <c r="I11" i="57"/>
  <c r="E20" i="57"/>
  <c r="H20" i="57"/>
  <c r="F12" i="57"/>
  <c r="H12" i="57" s="1"/>
  <c r="H11" i="57"/>
  <c r="I10" i="57"/>
  <c r="E10" i="57"/>
  <c r="E9" i="57"/>
  <c r="D9" i="57"/>
  <c r="E11" i="57"/>
  <c r="D11" i="57"/>
  <c r="E13" i="57"/>
  <c r="D13" i="57"/>
  <c r="E19" i="57"/>
  <c r="D19" i="57"/>
  <c r="H13" i="57" l="1"/>
  <c r="H9" i="57"/>
  <c r="H19" i="57"/>
  <c r="I12" i="57"/>
  <c r="K7" i="56"/>
  <c r="D20" i="25" s="1"/>
  <c r="J7" i="56"/>
  <c r="D19" i="25" s="1"/>
  <c r="I7" i="56"/>
  <c r="D18" i="25" s="1"/>
  <c r="H7" i="56"/>
  <c r="D13" i="25" s="1"/>
  <c r="G7" i="56"/>
  <c r="D12" i="25" s="1"/>
  <c r="F7" i="56"/>
  <c r="D11" i="25" s="1"/>
  <c r="D7" i="56"/>
  <c r="D10" i="25" s="1"/>
  <c r="C7" i="56"/>
  <c r="D9" i="25" s="1"/>
  <c r="B7" i="56"/>
  <c r="D8" i="25" s="1"/>
  <c r="K7" i="55"/>
  <c r="C20" i="25" s="1"/>
  <c r="J7" i="55"/>
  <c r="C19" i="25" s="1"/>
  <c r="I7" i="55"/>
  <c r="C18" i="25" s="1"/>
  <c r="H7" i="55"/>
  <c r="C13" i="25" s="1"/>
  <c r="G7" i="55"/>
  <c r="C12" i="25" s="1"/>
  <c r="F7" i="55"/>
  <c r="C11" i="25" s="1"/>
  <c r="D7" i="55"/>
  <c r="C10" i="25" s="1"/>
  <c r="C7" i="55"/>
  <c r="C9" i="25" s="1"/>
  <c r="B7" i="55"/>
  <c r="C8" i="25" s="1"/>
  <c r="AB28" i="54"/>
  <c r="Y28" i="54"/>
  <c r="S28" i="54"/>
  <c r="P28" i="54"/>
  <c r="M28" i="54"/>
  <c r="J28" i="54"/>
  <c r="G28" i="54"/>
  <c r="AB27" i="54"/>
  <c r="Y27" i="54"/>
  <c r="S27" i="54"/>
  <c r="P27" i="54"/>
  <c r="M27" i="54"/>
  <c r="J27" i="54"/>
  <c r="G27" i="54"/>
  <c r="AB26" i="54"/>
  <c r="Y26" i="54"/>
  <c r="S26" i="54"/>
  <c r="P26" i="54"/>
  <c r="M26" i="54"/>
  <c r="J26" i="54"/>
  <c r="G26" i="54"/>
  <c r="AB25" i="54"/>
  <c r="Y25" i="54"/>
  <c r="S25" i="54"/>
  <c r="P25" i="54"/>
  <c r="M25" i="54"/>
  <c r="J25" i="54"/>
  <c r="G25" i="54"/>
  <c r="AB24" i="54"/>
  <c r="Y24" i="54"/>
  <c r="S24" i="54"/>
  <c r="P24" i="54"/>
  <c r="M24" i="54"/>
  <c r="J24" i="54"/>
  <c r="G24" i="54"/>
  <c r="AB23" i="54"/>
  <c r="Y23" i="54"/>
  <c r="S23" i="54"/>
  <c r="P23" i="54"/>
  <c r="M23" i="54"/>
  <c r="J23" i="54"/>
  <c r="G23" i="54"/>
  <c r="AB22" i="54"/>
  <c r="Y22" i="54"/>
  <c r="S22" i="54"/>
  <c r="P22" i="54"/>
  <c r="M22" i="54"/>
  <c r="J22" i="54"/>
  <c r="G22" i="54"/>
  <c r="AB21" i="54"/>
  <c r="Y21" i="54"/>
  <c r="S21" i="54"/>
  <c r="P21" i="54"/>
  <c r="M21" i="54"/>
  <c r="J21" i="54"/>
  <c r="G21" i="54"/>
  <c r="AB20" i="54"/>
  <c r="Y20" i="54"/>
  <c r="S20" i="54"/>
  <c r="P20" i="54"/>
  <c r="M20" i="54"/>
  <c r="J20" i="54"/>
  <c r="G20" i="54"/>
  <c r="AB19" i="54"/>
  <c r="Y19" i="54"/>
  <c r="S19" i="54"/>
  <c r="P19" i="54"/>
  <c r="M19" i="54"/>
  <c r="J19" i="54"/>
  <c r="G19" i="54"/>
  <c r="AB18" i="54"/>
  <c r="Y18" i="54"/>
  <c r="S18" i="54"/>
  <c r="P18" i="54"/>
  <c r="M18" i="54"/>
  <c r="J18" i="54"/>
  <c r="G18" i="54"/>
  <c r="AB17" i="54"/>
  <c r="Y17" i="54"/>
  <c r="S17" i="54"/>
  <c r="P17" i="54"/>
  <c r="M17" i="54"/>
  <c r="J17" i="54"/>
  <c r="G17" i="54"/>
  <c r="AB16" i="54"/>
  <c r="Y16" i="54"/>
  <c r="S16" i="54"/>
  <c r="P16" i="54"/>
  <c r="M16" i="54"/>
  <c r="J16" i="54"/>
  <c r="G16" i="54"/>
  <c r="AB15" i="54"/>
  <c r="Y15" i="54"/>
  <c r="S15" i="54"/>
  <c r="P15" i="54"/>
  <c r="M15" i="54"/>
  <c r="J15" i="54"/>
  <c r="G15" i="54"/>
  <c r="AB14" i="54"/>
  <c r="Y14" i="54"/>
  <c r="S14" i="54"/>
  <c r="P14" i="54"/>
  <c r="M14" i="54"/>
  <c r="J14" i="54"/>
  <c r="G14" i="54"/>
  <c r="AB13" i="54"/>
  <c r="Y13" i="54"/>
  <c r="S13" i="54"/>
  <c r="P13" i="54"/>
  <c r="M13" i="54"/>
  <c r="J13" i="54"/>
  <c r="G13" i="54"/>
  <c r="AB12" i="54"/>
  <c r="Y12" i="54"/>
  <c r="S12" i="54"/>
  <c r="P12" i="54"/>
  <c r="M12" i="54"/>
  <c r="J12" i="54"/>
  <c r="G12" i="54"/>
  <c r="AB11" i="54"/>
  <c r="Y11" i="54"/>
  <c r="S11" i="54"/>
  <c r="P11" i="54"/>
  <c r="M11" i="54"/>
  <c r="J11" i="54"/>
  <c r="G11" i="54"/>
  <c r="AB10" i="54"/>
  <c r="Y10" i="54"/>
  <c r="S10" i="54"/>
  <c r="P10" i="54"/>
  <c r="M10" i="54"/>
  <c r="J10" i="54"/>
  <c r="G10" i="54"/>
  <c r="AB9" i="54"/>
  <c r="Y9" i="54"/>
  <c r="S9" i="54"/>
  <c r="P9" i="54"/>
  <c r="M9" i="54"/>
  <c r="J9" i="54"/>
  <c r="G9" i="54"/>
  <c r="AB8" i="54"/>
  <c r="Y8" i="54"/>
  <c r="S8" i="54"/>
  <c r="P8" i="54"/>
  <c r="M8" i="54"/>
  <c r="J8" i="54"/>
  <c r="G8" i="54"/>
  <c r="AA7" i="54"/>
  <c r="C18" i="53" s="1"/>
  <c r="Z7" i="54"/>
  <c r="B18" i="53" s="1"/>
  <c r="X7" i="54"/>
  <c r="C17" i="53" s="1"/>
  <c r="W7" i="54"/>
  <c r="B17" i="53" s="1"/>
  <c r="U7" i="54"/>
  <c r="R7" i="54"/>
  <c r="C11" i="53" s="1"/>
  <c r="Q7" i="54"/>
  <c r="B11" i="53" s="1"/>
  <c r="O7" i="54"/>
  <c r="C10" i="53" s="1"/>
  <c r="N7" i="54"/>
  <c r="B10" i="53" s="1"/>
  <c r="L7" i="54"/>
  <c r="C9" i="53" s="1"/>
  <c r="K7" i="54"/>
  <c r="B9" i="53" s="1"/>
  <c r="I7" i="54"/>
  <c r="C8" i="53" s="1"/>
  <c r="H7" i="54"/>
  <c r="B8" i="53" s="1"/>
  <c r="F7" i="54"/>
  <c r="C7" i="53" s="1"/>
  <c r="E7" i="54"/>
  <c r="B7" i="53" s="1"/>
  <c r="C7" i="54"/>
  <c r="C16" i="53" l="1"/>
  <c r="V7" i="54"/>
  <c r="C6" i="53"/>
  <c r="D7" i="54"/>
  <c r="B9" i="25"/>
  <c r="B11" i="25"/>
  <c r="B19" i="25"/>
  <c r="B8" i="25"/>
  <c r="B10" i="25"/>
  <c r="B12" i="25"/>
  <c r="B18" i="25"/>
  <c r="B20" i="25"/>
  <c r="B13" i="25"/>
  <c r="E11" i="53"/>
  <c r="AB7" i="54"/>
  <c r="D10" i="53"/>
  <c r="P7" i="54"/>
  <c r="D9" i="53"/>
  <c r="J7" i="54"/>
  <c r="E8" i="53"/>
  <c r="E7" i="53"/>
  <c r="D7" i="53"/>
  <c r="D8" i="53"/>
  <c r="E10" i="53"/>
  <c r="D18" i="53"/>
  <c r="D11" i="53"/>
  <c r="E9" i="53"/>
  <c r="D17" i="53"/>
  <c r="E17" i="53"/>
  <c r="E18" i="53"/>
  <c r="G7" i="54"/>
  <c r="M7" i="54"/>
  <c r="S7" i="54"/>
  <c r="Y7" i="54"/>
  <c r="AB28" i="52" l="1"/>
  <c r="Y28" i="52"/>
  <c r="S28" i="52"/>
  <c r="P28" i="52"/>
  <c r="M28" i="52"/>
  <c r="J28" i="52"/>
  <c r="G28" i="52"/>
  <c r="AB27" i="52"/>
  <c r="Y27" i="52"/>
  <c r="S27" i="52"/>
  <c r="P27" i="52"/>
  <c r="M27" i="52"/>
  <c r="J27" i="52"/>
  <c r="G27" i="52"/>
  <c r="AB26" i="52"/>
  <c r="Y26" i="52"/>
  <c r="S26" i="52"/>
  <c r="P26" i="52"/>
  <c r="M26" i="52"/>
  <c r="J26" i="52"/>
  <c r="G26" i="52"/>
  <c r="AB25" i="52"/>
  <c r="Y25" i="52"/>
  <c r="S25" i="52"/>
  <c r="P25" i="52"/>
  <c r="M25" i="52"/>
  <c r="J25" i="52"/>
  <c r="G25" i="52"/>
  <c r="AB24" i="52"/>
  <c r="Y24" i="52"/>
  <c r="S24" i="52"/>
  <c r="P24" i="52"/>
  <c r="M24" i="52"/>
  <c r="J24" i="52"/>
  <c r="G24" i="52"/>
  <c r="AB23" i="52"/>
  <c r="Y23" i="52"/>
  <c r="S23" i="52"/>
  <c r="P23" i="52"/>
  <c r="M23" i="52"/>
  <c r="J23" i="52"/>
  <c r="G23" i="52"/>
  <c r="AB22" i="52"/>
  <c r="Y22" i="52"/>
  <c r="S22" i="52"/>
  <c r="P22" i="52"/>
  <c r="M22" i="52"/>
  <c r="J22" i="52"/>
  <c r="G22" i="52"/>
  <c r="AB21" i="52"/>
  <c r="Y21" i="52"/>
  <c r="S21" i="52"/>
  <c r="P21" i="52"/>
  <c r="M21" i="52"/>
  <c r="J21" i="52"/>
  <c r="G21" i="52"/>
  <c r="AB20" i="52"/>
  <c r="Y20" i="52"/>
  <c r="S20" i="52"/>
  <c r="P20" i="52"/>
  <c r="M20" i="52"/>
  <c r="J20" i="52"/>
  <c r="G20" i="52"/>
  <c r="AB19" i="52"/>
  <c r="Y19" i="52"/>
  <c r="S19" i="52"/>
  <c r="P19" i="52"/>
  <c r="M19" i="52"/>
  <c r="J19" i="52"/>
  <c r="G19" i="52"/>
  <c r="AB18" i="52"/>
  <c r="Y18" i="52"/>
  <c r="S18" i="52"/>
  <c r="P18" i="52"/>
  <c r="M18" i="52"/>
  <c r="J18" i="52"/>
  <c r="G18" i="52"/>
  <c r="AB17" i="52"/>
  <c r="Y17" i="52"/>
  <c r="S17" i="52"/>
  <c r="P17" i="52"/>
  <c r="M17" i="52"/>
  <c r="J17" i="52"/>
  <c r="G17" i="52"/>
  <c r="AB16" i="52"/>
  <c r="Y16" i="52"/>
  <c r="S16" i="52"/>
  <c r="P16" i="52"/>
  <c r="M16" i="52"/>
  <c r="J16" i="52"/>
  <c r="G16" i="52"/>
  <c r="AB15" i="52"/>
  <c r="Y15" i="52"/>
  <c r="S15" i="52"/>
  <c r="P15" i="52"/>
  <c r="M15" i="52"/>
  <c r="J15" i="52"/>
  <c r="G15" i="52"/>
  <c r="AB14" i="52"/>
  <c r="Y14" i="52"/>
  <c r="S14" i="52"/>
  <c r="P14" i="52"/>
  <c r="M14" i="52"/>
  <c r="J14" i="52"/>
  <c r="G14" i="52"/>
  <c r="AB13" i="52"/>
  <c r="Y13" i="52"/>
  <c r="S13" i="52"/>
  <c r="P13" i="52"/>
  <c r="M13" i="52"/>
  <c r="J13" i="52"/>
  <c r="G13" i="52"/>
  <c r="AB12" i="52"/>
  <c r="Y12" i="52"/>
  <c r="S12" i="52"/>
  <c r="P12" i="52"/>
  <c r="M12" i="52"/>
  <c r="J12" i="52"/>
  <c r="G12" i="52"/>
  <c r="AB11" i="52"/>
  <c r="Y11" i="52"/>
  <c r="S11" i="52"/>
  <c r="P11" i="52"/>
  <c r="M11" i="52"/>
  <c r="J11" i="52"/>
  <c r="G11" i="52"/>
  <c r="AB10" i="52"/>
  <c r="Y10" i="52"/>
  <c r="S10" i="52"/>
  <c r="P10" i="52"/>
  <c r="M10" i="52"/>
  <c r="J10" i="52"/>
  <c r="G10" i="52"/>
  <c r="AB9" i="52"/>
  <c r="Y9" i="52"/>
  <c r="S9" i="52"/>
  <c r="P9" i="52"/>
  <c r="M9" i="52"/>
  <c r="J9" i="52"/>
  <c r="G9" i="52"/>
  <c r="AB8" i="52"/>
  <c r="Y8" i="52"/>
  <c r="S8" i="52"/>
  <c r="P8" i="52"/>
  <c r="M8" i="52"/>
  <c r="J8" i="52"/>
  <c r="G8" i="52"/>
  <c r="AA7" i="52"/>
  <c r="C18" i="51" s="1"/>
  <c r="Z7" i="52"/>
  <c r="B18" i="51" s="1"/>
  <c r="X7" i="52"/>
  <c r="W7" i="52"/>
  <c r="B17" i="51" s="1"/>
  <c r="U7" i="52"/>
  <c r="C16" i="51" s="1"/>
  <c r="R7" i="52"/>
  <c r="C11" i="51" s="1"/>
  <c r="Q7" i="52"/>
  <c r="B11" i="51" s="1"/>
  <c r="O7" i="52"/>
  <c r="C10" i="51" s="1"/>
  <c r="N7" i="52"/>
  <c r="L7" i="52"/>
  <c r="C9" i="51" s="1"/>
  <c r="K7" i="52"/>
  <c r="B9" i="51" s="1"/>
  <c r="I7" i="52"/>
  <c r="C8" i="51" s="1"/>
  <c r="H7" i="52"/>
  <c r="F7" i="52"/>
  <c r="C7" i="51" s="1"/>
  <c r="E7" i="52"/>
  <c r="B7" i="51" s="1"/>
  <c r="C7" i="52"/>
  <c r="C6" i="51" s="1"/>
  <c r="C17" i="51"/>
  <c r="AB28" i="50"/>
  <c r="Y28" i="50"/>
  <c r="S28" i="50"/>
  <c r="P28" i="50"/>
  <c r="M28" i="50"/>
  <c r="J28" i="50"/>
  <c r="G28" i="50"/>
  <c r="AB27" i="50"/>
  <c r="Y27" i="50"/>
  <c r="S27" i="50"/>
  <c r="P27" i="50"/>
  <c r="M27" i="50"/>
  <c r="J27" i="50"/>
  <c r="G27" i="50"/>
  <c r="AB26" i="50"/>
  <c r="Y26" i="50"/>
  <c r="S26" i="50"/>
  <c r="P26" i="50"/>
  <c r="M26" i="50"/>
  <c r="J26" i="50"/>
  <c r="G26" i="50"/>
  <c r="AB25" i="50"/>
  <c r="Y25" i="50"/>
  <c r="S25" i="50"/>
  <c r="P25" i="50"/>
  <c r="M25" i="50"/>
  <c r="J25" i="50"/>
  <c r="G25" i="50"/>
  <c r="AB24" i="50"/>
  <c r="Y24" i="50"/>
  <c r="S24" i="50"/>
  <c r="P24" i="50"/>
  <c r="M24" i="50"/>
  <c r="J24" i="50"/>
  <c r="G24" i="50"/>
  <c r="AB23" i="50"/>
  <c r="Y23" i="50"/>
  <c r="S23" i="50"/>
  <c r="P23" i="50"/>
  <c r="M23" i="50"/>
  <c r="J23" i="50"/>
  <c r="G23" i="50"/>
  <c r="AB22" i="50"/>
  <c r="Y22" i="50"/>
  <c r="S22" i="50"/>
  <c r="P22" i="50"/>
  <c r="M22" i="50"/>
  <c r="J22" i="50"/>
  <c r="G22" i="50"/>
  <c r="AB21" i="50"/>
  <c r="Y21" i="50"/>
  <c r="S21" i="50"/>
  <c r="P21" i="50"/>
  <c r="M21" i="50"/>
  <c r="J21" i="50"/>
  <c r="G21" i="50"/>
  <c r="AB20" i="50"/>
  <c r="Y20" i="50"/>
  <c r="S20" i="50"/>
  <c r="P20" i="50"/>
  <c r="M20" i="50"/>
  <c r="J20" i="50"/>
  <c r="G20" i="50"/>
  <c r="AB19" i="50"/>
  <c r="Y19" i="50"/>
  <c r="S19" i="50"/>
  <c r="P19" i="50"/>
  <c r="M19" i="50"/>
  <c r="J19" i="50"/>
  <c r="G19" i="50"/>
  <c r="AB18" i="50"/>
  <c r="Y18" i="50"/>
  <c r="S18" i="50"/>
  <c r="P18" i="50"/>
  <c r="M18" i="50"/>
  <c r="J18" i="50"/>
  <c r="G18" i="50"/>
  <c r="AB17" i="50"/>
  <c r="Y17" i="50"/>
  <c r="S17" i="50"/>
  <c r="P17" i="50"/>
  <c r="M17" i="50"/>
  <c r="J17" i="50"/>
  <c r="G17" i="50"/>
  <c r="AB16" i="50"/>
  <c r="Y16" i="50"/>
  <c r="S16" i="50"/>
  <c r="P16" i="50"/>
  <c r="M16" i="50"/>
  <c r="J16" i="50"/>
  <c r="G16" i="50"/>
  <c r="AB15" i="50"/>
  <c r="Y15" i="50"/>
  <c r="S15" i="50"/>
  <c r="P15" i="50"/>
  <c r="M15" i="50"/>
  <c r="J15" i="50"/>
  <c r="G15" i="50"/>
  <c r="AB14" i="50"/>
  <c r="Y14" i="50"/>
  <c r="S14" i="50"/>
  <c r="P14" i="50"/>
  <c r="M14" i="50"/>
  <c r="J14" i="50"/>
  <c r="G14" i="50"/>
  <c r="AB13" i="50"/>
  <c r="Y13" i="50"/>
  <c r="S13" i="50"/>
  <c r="P13" i="50"/>
  <c r="M13" i="50"/>
  <c r="J13" i="50"/>
  <c r="G13" i="50"/>
  <c r="AB12" i="50"/>
  <c r="Y12" i="50"/>
  <c r="S12" i="50"/>
  <c r="P12" i="50"/>
  <c r="M12" i="50"/>
  <c r="J12" i="50"/>
  <c r="G12" i="50"/>
  <c r="AB11" i="50"/>
  <c r="Y11" i="50"/>
  <c r="S11" i="50"/>
  <c r="P11" i="50"/>
  <c r="M11" i="50"/>
  <c r="J11" i="50"/>
  <c r="G11" i="50"/>
  <c r="AB10" i="50"/>
  <c r="Y10" i="50"/>
  <c r="S10" i="50"/>
  <c r="P10" i="50"/>
  <c r="M10" i="50"/>
  <c r="J10" i="50"/>
  <c r="G10" i="50"/>
  <c r="AB9" i="50"/>
  <c r="Y9" i="50"/>
  <c r="S9" i="50"/>
  <c r="P9" i="50"/>
  <c r="M9" i="50"/>
  <c r="J9" i="50"/>
  <c r="G9" i="50"/>
  <c r="AB8" i="50"/>
  <c r="Y8" i="50"/>
  <c r="S8" i="50"/>
  <c r="P8" i="50"/>
  <c r="M8" i="50"/>
  <c r="J8" i="50"/>
  <c r="G8" i="50"/>
  <c r="AA7" i="50"/>
  <c r="C17" i="49" s="1"/>
  <c r="Z7" i="50"/>
  <c r="B17" i="49" s="1"/>
  <c r="X7" i="50"/>
  <c r="C16" i="49" s="1"/>
  <c r="W7" i="50"/>
  <c r="B16" i="49" s="1"/>
  <c r="U7" i="50"/>
  <c r="C15" i="49" s="1"/>
  <c r="R7" i="50"/>
  <c r="C10" i="49" s="1"/>
  <c r="Q7" i="50"/>
  <c r="B10" i="49" s="1"/>
  <c r="O7" i="50"/>
  <c r="C9" i="49" s="1"/>
  <c r="N7" i="50"/>
  <c r="L7" i="50"/>
  <c r="C8" i="49" s="1"/>
  <c r="K7" i="50"/>
  <c r="B8" i="49" s="1"/>
  <c r="I7" i="50"/>
  <c r="C7" i="49" s="1"/>
  <c r="H7" i="50"/>
  <c r="F7" i="50"/>
  <c r="C6" i="49" s="1"/>
  <c r="E7" i="50"/>
  <c r="B6" i="49" s="1"/>
  <c r="C7" i="50"/>
  <c r="C5" i="49" l="1"/>
  <c r="D7" i="50"/>
  <c r="P7" i="50"/>
  <c r="AB7" i="52"/>
  <c r="P7" i="52"/>
  <c r="D10" i="49"/>
  <c r="B9" i="49"/>
  <c r="D9" i="49" s="1"/>
  <c r="D8" i="49"/>
  <c r="D6" i="49"/>
  <c r="J7" i="52"/>
  <c r="B10" i="51"/>
  <c r="D10" i="51" s="1"/>
  <c r="D11" i="51"/>
  <c r="D9" i="51"/>
  <c r="D7" i="51"/>
  <c r="AB7" i="50"/>
  <c r="J7" i="50"/>
  <c r="B8" i="51"/>
  <c r="D8" i="51" s="1"/>
  <c r="D18" i="51"/>
  <c r="D17" i="51"/>
  <c r="E7" i="51"/>
  <c r="E9" i="51"/>
  <c r="E11" i="51"/>
  <c r="E17" i="51"/>
  <c r="E18" i="51"/>
  <c r="G7" i="52"/>
  <c r="M7" i="52"/>
  <c r="S7" i="52"/>
  <c r="Y7" i="52"/>
  <c r="D17" i="49"/>
  <c r="B7" i="49"/>
  <c r="D7" i="49" s="1"/>
  <c r="D16" i="49"/>
  <c r="E6" i="49"/>
  <c r="E8" i="49"/>
  <c r="E10" i="49"/>
  <c r="E16" i="49"/>
  <c r="E17" i="49"/>
  <c r="G7" i="50"/>
  <c r="M7" i="50"/>
  <c r="S7" i="50"/>
  <c r="Y7" i="50"/>
  <c r="AB28" i="48"/>
  <c r="Y28" i="48"/>
  <c r="S28" i="48"/>
  <c r="P28" i="48"/>
  <c r="M28" i="48"/>
  <c r="J28" i="48"/>
  <c r="G28" i="48"/>
  <c r="AB27" i="48"/>
  <c r="Y27" i="48"/>
  <c r="S27" i="48"/>
  <c r="P27" i="48"/>
  <c r="M27" i="48"/>
  <c r="J27" i="48"/>
  <c r="G27" i="48"/>
  <c r="AB26" i="48"/>
  <c r="Y26" i="48"/>
  <c r="S26" i="48"/>
  <c r="P26" i="48"/>
  <c r="M26" i="48"/>
  <c r="J26" i="48"/>
  <c r="G26" i="48"/>
  <c r="AB25" i="48"/>
  <c r="Y25" i="48"/>
  <c r="S25" i="48"/>
  <c r="P25" i="48"/>
  <c r="M25" i="48"/>
  <c r="J25" i="48"/>
  <c r="G25" i="48"/>
  <c r="AB24" i="48"/>
  <c r="Y24" i="48"/>
  <c r="S24" i="48"/>
  <c r="P24" i="48"/>
  <c r="M24" i="48"/>
  <c r="J24" i="48"/>
  <c r="G24" i="48"/>
  <c r="AB23" i="48"/>
  <c r="Y23" i="48"/>
  <c r="S23" i="48"/>
  <c r="P23" i="48"/>
  <c r="M23" i="48"/>
  <c r="J23" i="48"/>
  <c r="G23" i="48"/>
  <c r="AB22" i="48"/>
  <c r="Y22" i="48"/>
  <c r="S22" i="48"/>
  <c r="P22" i="48"/>
  <c r="M22" i="48"/>
  <c r="J22" i="48"/>
  <c r="G22" i="48"/>
  <c r="AB21" i="48"/>
  <c r="Y21" i="48"/>
  <c r="S21" i="48"/>
  <c r="P21" i="48"/>
  <c r="M21" i="48"/>
  <c r="J21" i="48"/>
  <c r="G21" i="48"/>
  <c r="AB20" i="48"/>
  <c r="Y20" i="48"/>
  <c r="S20" i="48"/>
  <c r="P20" i="48"/>
  <c r="M20" i="48"/>
  <c r="J20" i="48"/>
  <c r="G20" i="48"/>
  <c r="AB19" i="48"/>
  <c r="Y19" i="48"/>
  <c r="S19" i="48"/>
  <c r="P19" i="48"/>
  <c r="M19" i="48"/>
  <c r="J19" i="48"/>
  <c r="G19" i="48"/>
  <c r="AB18" i="48"/>
  <c r="Y18" i="48"/>
  <c r="S18" i="48"/>
  <c r="P18" i="48"/>
  <c r="M18" i="48"/>
  <c r="J18" i="48"/>
  <c r="G18" i="48"/>
  <c r="AB17" i="48"/>
  <c r="Y17" i="48"/>
  <c r="S17" i="48"/>
  <c r="P17" i="48"/>
  <c r="M17" i="48"/>
  <c r="J17" i="48"/>
  <c r="G17" i="48"/>
  <c r="AB16" i="48"/>
  <c r="Y16" i="48"/>
  <c r="S16" i="48"/>
  <c r="P16" i="48"/>
  <c r="M16" i="48"/>
  <c r="J16" i="48"/>
  <c r="G16" i="48"/>
  <c r="AB15" i="48"/>
  <c r="Y15" i="48"/>
  <c r="S15" i="48"/>
  <c r="P15" i="48"/>
  <c r="M15" i="48"/>
  <c r="J15" i="48"/>
  <c r="G15" i="48"/>
  <c r="AB14" i="48"/>
  <c r="Y14" i="48"/>
  <c r="S14" i="48"/>
  <c r="P14" i="48"/>
  <c r="M14" i="48"/>
  <c r="J14" i="48"/>
  <c r="G14" i="48"/>
  <c r="AB13" i="48"/>
  <c r="Y13" i="48"/>
  <c r="S13" i="48"/>
  <c r="P13" i="48"/>
  <c r="M13" i="48"/>
  <c r="J13" i="48"/>
  <c r="G13" i="48"/>
  <c r="AB12" i="48"/>
  <c r="Y12" i="48"/>
  <c r="S12" i="48"/>
  <c r="P12" i="48"/>
  <c r="M12" i="48"/>
  <c r="J12" i="48"/>
  <c r="G12" i="48"/>
  <c r="AB11" i="48"/>
  <c r="Y11" i="48"/>
  <c r="S11" i="48"/>
  <c r="P11" i="48"/>
  <c r="M11" i="48"/>
  <c r="J11" i="48"/>
  <c r="G11" i="48"/>
  <c r="AB10" i="48"/>
  <c r="Y10" i="48"/>
  <c r="S10" i="48"/>
  <c r="P10" i="48"/>
  <c r="M10" i="48"/>
  <c r="J10" i="48"/>
  <c r="G10" i="48"/>
  <c r="AB9" i="48"/>
  <c r="Y9" i="48"/>
  <c r="S9" i="48"/>
  <c r="P9" i="48"/>
  <c r="M9" i="48"/>
  <c r="J9" i="48"/>
  <c r="G9" i="48"/>
  <c r="AB8" i="48"/>
  <c r="Y8" i="48"/>
  <c r="S8" i="48"/>
  <c r="P8" i="48"/>
  <c r="M8" i="48"/>
  <c r="J8" i="48"/>
  <c r="G8" i="48"/>
  <c r="AA7" i="48"/>
  <c r="C17" i="42" s="1"/>
  <c r="Z7" i="48"/>
  <c r="B17" i="42" s="1"/>
  <c r="X7" i="48"/>
  <c r="C16" i="42" s="1"/>
  <c r="W7" i="48"/>
  <c r="B16" i="42" s="1"/>
  <c r="U7" i="48"/>
  <c r="C15" i="42" s="1"/>
  <c r="R7" i="48"/>
  <c r="C10" i="42" s="1"/>
  <c r="Q7" i="48"/>
  <c r="B10" i="42" s="1"/>
  <c r="O7" i="48"/>
  <c r="C9" i="42" s="1"/>
  <c r="N7" i="48"/>
  <c r="B9" i="42" s="1"/>
  <c r="L7" i="48"/>
  <c r="C8" i="42" s="1"/>
  <c r="K7" i="48"/>
  <c r="B8" i="42" s="1"/>
  <c r="I7" i="48"/>
  <c r="C7" i="42" s="1"/>
  <c r="H7" i="48"/>
  <c r="B7" i="42" s="1"/>
  <c r="F7" i="48"/>
  <c r="C6" i="42" s="1"/>
  <c r="E7" i="48"/>
  <c r="B6" i="42" s="1"/>
  <c r="C7" i="48"/>
  <c r="C5" i="42" s="1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Y27" i="39"/>
  <c r="Y28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AA7" i="39"/>
  <c r="C18" i="23" s="1"/>
  <c r="Z7" i="39"/>
  <c r="B18" i="23" s="1"/>
  <c r="X7" i="39"/>
  <c r="C17" i="23" s="1"/>
  <c r="W7" i="39"/>
  <c r="R7" i="39"/>
  <c r="C11" i="23" s="1"/>
  <c r="Q7" i="39"/>
  <c r="O7" i="39"/>
  <c r="C10" i="23" s="1"/>
  <c r="N7" i="39"/>
  <c r="L7" i="39"/>
  <c r="C9" i="23" s="1"/>
  <c r="K7" i="39"/>
  <c r="B9" i="23" s="1"/>
  <c r="I7" i="39"/>
  <c r="C8" i="23" s="1"/>
  <c r="H7" i="39"/>
  <c r="B8" i="23" s="1"/>
  <c r="F7" i="39"/>
  <c r="C7" i="23" s="1"/>
  <c r="E7" i="39"/>
  <c r="E7" i="49" l="1"/>
  <c r="E10" i="51"/>
  <c r="E10" i="42"/>
  <c r="Y7" i="39"/>
  <c r="P7" i="39"/>
  <c r="G7" i="39"/>
  <c r="E9" i="49"/>
  <c r="E8" i="42"/>
  <c r="S7" i="39"/>
  <c r="E17" i="42"/>
  <c r="D16" i="42"/>
  <c r="D10" i="42"/>
  <c r="E9" i="42"/>
  <c r="D8" i="42"/>
  <c r="D7" i="42"/>
  <c r="D6" i="42"/>
  <c r="B10" i="23"/>
  <c r="D10" i="23" s="1"/>
  <c r="B7" i="23"/>
  <c r="E7" i="23" s="1"/>
  <c r="B11" i="23"/>
  <c r="E11" i="23" s="1"/>
  <c r="B17" i="23"/>
  <c r="E17" i="23" s="1"/>
  <c r="D17" i="42"/>
  <c r="AB7" i="48"/>
  <c r="E16" i="42"/>
  <c r="Y7" i="48"/>
  <c r="S7" i="48"/>
  <c r="D9" i="42"/>
  <c r="P7" i="48"/>
  <c r="M7" i="48"/>
  <c r="E7" i="42"/>
  <c r="J7" i="48"/>
  <c r="E6" i="42"/>
  <c r="G7" i="48"/>
  <c r="AB7" i="39"/>
  <c r="M7" i="39"/>
  <c r="J7" i="39"/>
  <c r="E8" i="51"/>
  <c r="E18" i="23"/>
  <c r="D18" i="23"/>
  <c r="E8" i="23"/>
  <c r="E9" i="23"/>
  <c r="D8" i="23"/>
  <c r="D9" i="23"/>
  <c r="D17" i="23" l="1"/>
  <c r="E10" i="23"/>
  <c r="D11" i="23"/>
  <c r="D7" i="23"/>
</calcChain>
</file>

<file path=xl/sharedStrings.xml><?xml version="1.0" encoding="utf-8"?>
<sst xmlns="http://schemas.openxmlformats.org/spreadsheetml/2006/main" count="709" uniqueCount="96">
  <si>
    <t>Показник</t>
  </si>
  <si>
    <t>зміна значення</t>
  </si>
  <si>
    <t>%</t>
  </si>
  <si>
    <t>А</t>
  </si>
  <si>
    <t>Станом на: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</si>
  <si>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</si>
  <si>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</si>
  <si>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</si>
  <si>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</si>
  <si>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</si>
  <si>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</si>
  <si>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</si>
  <si>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</si>
  <si>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</si>
  <si>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</si>
  <si>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</si>
  <si>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</si>
  <si>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</si>
  <si>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</si>
  <si>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</si>
  <si>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</si>
  <si>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Всього по області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</si>
  <si>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</si>
  <si>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</si>
  <si>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</si>
  <si>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</si>
  <si>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</si>
  <si>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</si>
  <si>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</si>
  <si>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</si>
  <si>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</si>
  <si>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</si>
  <si>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</si>
  <si>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</si>
  <si>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</si>
  <si>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</si>
  <si>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</si>
  <si>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</si>
  <si>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</si>
  <si>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</si>
  <si>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</si>
  <si>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</si>
  <si>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</si>
  <si>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r>
      <t xml:space="preserve">Надання послуг Чернігівською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</si>
  <si>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</si>
  <si>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</si>
  <si>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</si>
  <si>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</si>
  <si>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</si>
  <si>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</si>
  <si>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</si>
  <si>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</si>
  <si>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</si>
  <si>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 xml:space="preserve"> + (-)                            осіб</t>
  </si>
  <si>
    <t>Всього отримали роботу (у т.ч. до набуття статусу безробітного)</t>
  </si>
  <si>
    <t xml:space="preserve">  1 травня 2021 р.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</si>
  <si>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</si>
  <si>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</si>
  <si>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</si>
  <si>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</si>
  <si>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</si>
  <si>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</si>
  <si>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</si>
  <si>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</si>
  <si>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жінки</t>
  </si>
  <si>
    <t>чоловіки</t>
  </si>
  <si>
    <t>з них:</t>
  </si>
  <si>
    <t>Усього</t>
  </si>
  <si>
    <t>Отримували послуги, осіб *</t>
  </si>
  <si>
    <t>Отримували послуги на кінець періоду*</t>
  </si>
  <si>
    <t>Кількість безробітних, охоплених профорієнта-ційними послугами</t>
  </si>
  <si>
    <t>Проходи-ли проф-навчання</t>
  </si>
  <si>
    <t>2022</t>
  </si>
  <si>
    <t>Отримували послуги *</t>
  </si>
  <si>
    <t>* До 2022 року у моніторингу відображалася кількість учасників АТО (ООС), починаючи з 2022 року відображається кількість учасників бойових дій</t>
  </si>
  <si>
    <t>Надання послуг Чернігівською обласною службою зайнятості безробітним з числа учасників бойових дій *</t>
  </si>
  <si>
    <t>*До 2022 року у моніторингу відображалася кількість учасників АТО (ООС), починаючи з 2022 року відображається кількість учасників бойових дій</t>
  </si>
  <si>
    <t>січень 2022 р.</t>
  </si>
  <si>
    <t>січень 2023 р.</t>
  </si>
  <si>
    <t xml:space="preserve">  1 лютого 2022 р.</t>
  </si>
  <si>
    <t xml:space="preserve">  1 лютого 2023 р.</t>
  </si>
  <si>
    <t>Станом на 01.02.2023 р.:</t>
  </si>
  <si>
    <r>
      <t xml:space="preserve">    Надання послуг Чернігівською обласною службою зайнятості особам, що мають додаткові гарантії у сприянні працевлаштуванню   у січні 2022-2023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</si>
  <si>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Отримували послуги</t>
  </si>
  <si>
    <t>2023</t>
  </si>
  <si>
    <t>Отримували послуги на кінець періоду</t>
  </si>
  <si>
    <t xml:space="preserve">    Надання послуг Чернігівською обласною службою зайнятості особам з інвалідністю у січні 2022-2023 рр.</t>
  </si>
  <si>
    <t>Надання послуг Чернігівською обласною службою зайнятості безробітним з числа учасників бойових дій*                                                                                                                                 у січні 2022-2023 рр.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</si>
  <si>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у січні 2022-2023рр.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</si>
  <si>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Чернігівською обласною службою зайнятості  молоді у віці до 35 рокі у січні 2022-2023 рр.</t>
  </si>
  <si>
    <t xml:space="preserve">Отримували послуги, осіб </t>
  </si>
  <si>
    <t>у січні 2023 року</t>
  </si>
  <si>
    <t>Надання послуг Чернігівською обласною службою зайнятості  жінкам                                                                                                                                                                     у січні 2023 року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</si>
  <si>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     у січні 2023 року</t>
  </si>
  <si>
    <t>Надання послуг  Чернігівською обласною службою зайнятості  особам з числа мешканців міських поселень                                                                                                                                                                    у січні 2022-2023 рр.</t>
  </si>
  <si>
    <t>Надання послуг Чернігівською обласною службою зайнятості особам з числа мешканців сільської місцевості                                                                                                                                                                    у січні 2022-2023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</si>
</sst>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.00\ _₴_-;\-* #,##0.00\ _₴_-;_-* &quot;-&quot;??\ _₴_-;_-@_-"/>
    <numFmt numFmtId="167" formatCode="_-* #,##0_р_._-;\-* #,##0_р_._-;_-* &quot;-&quot;_р_._-;_-@_-"/>
    <numFmt numFmtId="168" formatCode="_-* #,##0.00_р_._-;\-* #,##0.00_р_._-;_-* &quot;-&quot;??_р_._-;_-@_-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i/>
      <sz val="10"/>
      <name val="Times New Roman Cyr"/>
      <charset val="204"/>
    </font>
    <font>
      <b/>
      <i/>
      <sz val="11"/>
      <name val="Times New Roman"/>
      <family val="1"/>
      <charset val="204"/>
    </font>
    <font>
      <i/>
      <sz val="7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5" fillId="0" borderId="0"/>
    <xf numFmtId="0" fontId="66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2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23" borderId="0" applyNumberFormat="0" applyBorder="0" applyAlignment="0" applyProtection="0"/>
    <xf numFmtId="0" fontId="48" fillId="32" borderId="0" applyNumberFormat="0" applyBorder="0" applyAlignment="0" applyProtection="0"/>
    <xf numFmtId="0" fontId="49" fillId="16" borderId="12" applyNumberFormat="0" applyAlignment="0" applyProtection="0"/>
    <xf numFmtId="0" fontId="50" fillId="29" borderId="13" applyNumberFormat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12" applyNumberFormat="0" applyAlignment="0" applyProtection="0"/>
    <xf numFmtId="0" fontId="57" fillId="0" borderId="17" applyNumberFormat="0" applyFill="0" applyAlignment="0" applyProtection="0"/>
    <xf numFmtId="0" fontId="58" fillId="17" borderId="0" applyNumberFormat="0" applyBorder="0" applyAlignment="0" applyProtection="0"/>
    <xf numFmtId="0" fontId="14" fillId="6" borderId="18" applyNumberFormat="0" applyFont="0" applyAlignment="0" applyProtection="0"/>
    <xf numFmtId="0" fontId="59" fillId="16" borderId="19" applyNumberFormat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59" fillId="37" borderId="19" applyNumberFormat="0" applyAlignment="0" applyProtection="0"/>
    <xf numFmtId="0" fontId="49" fillId="37" borderId="12" applyNumberFormat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58" fillId="38" borderId="0" applyNumberFormat="0" applyBorder="0" applyAlignment="0" applyProtection="0"/>
    <xf numFmtId="0" fontId="49" fillId="37" borderId="12" applyNumberFormat="0" applyAlignment="0" applyProtection="0"/>
    <xf numFmtId="0" fontId="64" fillId="0" borderId="20" applyNumberFormat="0" applyFill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11" fillId="39" borderId="18" applyNumberFormat="0" applyFont="0" applyAlignment="0" applyProtection="0"/>
    <xf numFmtId="0" fontId="14" fillId="39" borderId="18" applyNumberFormat="0" applyFont="0" applyAlignment="0" applyProtection="0"/>
    <xf numFmtId="0" fontId="59" fillId="37" borderId="19" applyNumberFormat="0" applyAlignment="0" applyProtection="0"/>
    <xf numFmtId="0" fontId="58" fillId="38" borderId="0" applyNumberFormat="0" applyBorder="0" applyAlignment="0" applyProtection="0"/>
    <xf numFmtId="0" fontId="66" fillId="0" borderId="0"/>
    <xf numFmtId="0" fontId="5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18" applyNumberFormat="0" applyFont="0" applyAlignment="0" applyProtection="0"/>
    <xf numFmtId="0" fontId="14" fillId="0" borderId="0"/>
  </cellStyleXfs>
  <cellXfs count="152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31" fillId="0" borderId="0" xfId="12" applyFont="1" applyFill="1" applyBorder="1" applyAlignment="1">
      <alignment vertical="top" wrapText="1"/>
    </xf>
    <xf numFmtId="0" fontId="22" fillId="0" borderId="0" xfId="12" applyFont="1" applyFill="1" applyBorder="1"/>
    <xf numFmtId="0" fontId="32" fillId="0" borderId="1" xfId="12" applyFont="1" applyFill="1" applyBorder="1" applyAlignment="1">
      <alignment horizontal="center" vertical="top"/>
    </xf>
    <xf numFmtId="0" fontId="32" fillId="0" borderId="0" xfId="12" applyFont="1" applyFill="1" applyBorder="1" applyAlignment="1">
      <alignment horizontal="center" vertical="top"/>
    </xf>
    <xf numFmtId="0" fontId="33" fillId="0" borderId="0" xfId="12" applyFont="1" applyFill="1" applyAlignment="1">
      <alignment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/>
    </xf>
    <xf numFmtId="3" fontId="26" fillId="0" borderId="6" xfId="12" applyNumberFormat="1" applyFont="1" applyFill="1" applyBorder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0" fontId="27" fillId="0" borderId="0" xfId="12" applyFont="1" applyFill="1"/>
    <xf numFmtId="0" fontId="25" fillId="0" borderId="0" xfId="12" applyFont="1" applyFill="1"/>
    <xf numFmtId="0" fontId="33" fillId="0" borderId="0" xfId="12" applyFont="1" applyFill="1"/>
    <xf numFmtId="0" fontId="25" fillId="0" borderId="0" xfId="14" applyFont="1" applyFill="1"/>
    <xf numFmtId="0" fontId="36" fillId="0" borderId="0" xfId="12" applyFont="1" applyFill="1"/>
    <xf numFmtId="0" fontId="23" fillId="0" borderId="0" xfId="14" applyFont="1" applyFill="1"/>
    <xf numFmtId="0" fontId="39" fillId="0" borderId="0" xfId="12" applyFont="1" applyFill="1" applyBorder="1"/>
    <xf numFmtId="0" fontId="40" fillId="0" borderId="6" xfId="12" applyFont="1" applyFill="1" applyBorder="1" applyAlignment="1">
      <alignment horizontal="center" wrapText="1"/>
    </xf>
    <xf numFmtId="1" fontId="40" fillId="0" borderId="6" xfId="12" applyNumberFormat="1" applyFont="1" applyFill="1" applyBorder="1" applyAlignment="1">
      <alignment horizontal="center" wrapText="1"/>
    </xf>
    <xf numFmtId="0" fontId="40" fillId="0" borderId="0" xfId="12" applyFont="1" applyFill="1" applyAlignment="1">
      <alignment vertical="center" wrapText="1"/>
    </xf>
    <xf numFmtId="0" fontId="20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164" fontId="44" fillId="0" borderId="6" xfId="7" applyNumberFormat="1" applyFont="1" applyFill="1" applyBorder="1" applyAlignment="1">
      <alignment horizontal="center" vertical="center" wrapText="1"/>
    </xf>
    <xf numFmtId="3" fontId="44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3" applyFont="1" applyFill="1" applyBorder="1" applyAlignment="1">
      <alignment horizontal="left" vertical="center"/>
    </xf>
    <xf numFmtId="1" fontId="4" fillId="0" borderId="6" xfId="17" applyNumberFormat="1" applyFont="1" applyFill="1" applyBorder="1" applyAlignment="1" applyProtection="1">
      <alignment horizontal="left" vertical="center" wrapText="1"/>
      <protection locked="0"/>
    </xf>
    <xf numFmtId="1" fontId="13" fillId="0" borderId="6" xfId="17" applyNumberFormat="1" applyFont="1" applyFill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6" fillId="0" borderId="6" xfId="15" applyNumberFormat="1" applyFont="1" applyFill="1" applyBorder="1" applyAlignment="1">
      <alignment horizont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1" fontId="13" fillId="0" borderId="6" xfId="0" applyNumberFormat="1" applyFont="1" applyFill="1" applyBorder="1" applyAlignment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top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27" fillId="0" borderId="0" xfId="12" applyFont="1" applyFill="1"/>
    <xf numFmtId="0" fontId="33" fillId="0" borderId="0" xfId="12" applyFont="1" applyFill="1"/>
    <xf numFmtId="0" fontId="36" fillId="0" borderId="0" xfId="12" applyFont="1" applyFill="1"/>
    <xf numFmtId="1" fontId="40" fillId="0" borderId="6" xfId="12" applyNumberFormat="1" applyFont="1" applyFill="1" applyBorder="1" applyAlignment="1">
      <alignment horizontal="center" wrapText="1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0" fontId="1" fillId="0" borderId="0" xfId="7" applyFont="1"/>
    <xf numFmtId="0" fontId="4" fillId="0" borderId="6" xfId="8" applyFont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3" fontId="29" fillId="2" borderId="6" xfId="12" applyNumberFormat="1" applyFont="1" applyFill="1" applyBorder="1" applyAlignment="1">
      <alignment horizontal="center" vertical="center"/>
    </xf>
    <xf numFmtId="3" fontId="26" fillId="2" borderId="6" xfId="12" applyNumberFormat="1" applyFont="1" applyFill="1" applyBorder="1" applyAlignment="1">
      <alignment horizontal="center" vertic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3" fillId="0" borderId="0" xfId="17" applyNumberFormat="1" applyFont="1" applyFill="1" applyBorder="1" applyAlignment="1" applyProtection="1">
      <alignment horizontal="left" vertical="center" wrapText="1"/>
      <protection locked="0"/>
    </xf>
    <xf numFmtId="165" fontId="13" fillId="0" borderId="0" xfId="0" applyNumberFormat="1" applyFont="1" applyFill="1" applyBorder="1" applyAlignment="1">
      <alignment horizontal="center" vertical="center"/>
    </xf>
    <xf numFmtId="165" fontId="13" fillId="0" borderId="10" xfId="0" applyNumberFormat="1" applyFont="1" applyFill="1" applyBorder="1" applyAlignment="1">
      <alignment horizontal="center" vertical="center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3" fontId="26" fillId="0" borderId="0" xfId="12" applyNumberFormat="1" applyFont="1" applyFill="1" applyBorder="1" applyAlignment="1">
      <alignment horizontal="center" vertical="center"/>
    </xf>
    <xf numFmtId="0" fontId="1" fillId="0" borderId="0" xfId="7" applyFont="1"/>
    <xf numFmtId="164" fontId="8" fillId="0" borderId="0" xfId="8" applyNumberFormat="1" applyFont="1" applyAlignment="1">
      <alignment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/>
    </xf>
    <xf numFmtId="0" fontId="8" fillId="0" borderId="10" xfId="7" applyFont="1" applyBorder="1" applyAlignment="1">
      <alignment horizontal="left" vertical="center" wrapText="1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center" vertical="top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37" fillId="0" borderId="0" xfId="12" applyFont="1" applyFill="1" applyBorder="1" applyAlignment="1">
      <alignment horizontal="center" vertical="center" wrapText="1"/>
    </xf>
    <xf numFmtId="0" fontId="0" fillId="0" borderId="0" xfId="0" applyAlignment="1"/>
    <xf numFmtId="0" fontId="68" fillId="0" borderId="10" xfId="12" applyFont="1" applyFill="1" applyBorder="1" applyAlignment="1">
      <alignment horizontal="left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top" wrapText="1"/>
    </xf>
    <xf numFmtId="0" fontId="69" fillId="0" borderId="0" xfId="1" applyFont="1" applyAlignment="1">
      <alignment horizontal="left" vertical="center" wrapText="1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70" fillId="0" borderId="10" xfId="1" applyFont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top" wrapText="1"/>
    </xf>
    <xf numFmtId="0" fontId="24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top" wrapText="1"/>
    </xf>
    <xf numFmtId="0" fontId="0" fillId="0" borderId="1" xfId="0" applyBorder="1" applyAlignment="1"/>
    <xf numFmtId="1" fontId="67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0" fillId="0" borderId="10" xfId="0" applyBorder="1" applyAlignment="1"/>
    <xf numFmtId="0" fontId="15" fillId="0" borderId="0" xfId="7" applyFont="1" applyFill="1" applyAlignment="1">
      <alignment horizontal="center" vertical="top" wrapText="1"/>
    </xf>
    <xf numFmtId="0" fontId="43" fillId="0" borderId="0" xfId="7" applyFont="1" applyFill="1" applyAlignment="1">
      <alignment horizontal="center" vertical="top" wrapText="1"/>
    </xf>
    <xf numFmtId="0" fontId="15" fillId="0" borderId="0" xfId="8" applyFont="1" applyFill="1" applyAlignment="1">
      <alignment horizontal="center" vertical="top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44">
    <cellStyle name=" 1" xfId="18"/>
    <cellStyle name="20% - Accent1" xfId="19"/>
    <cellStyle name="20% - Accent1 2" xfId="130"/>
    <cellStyle name="20% - Accent2" xfId="20"/>
    <cellStyle name="20% - Accent2 2" xfId="131"/>
    <cellStyle name="20% - Accent3" xfId="21"/>
    <cellStyle name="20% - Accent3 2" xfId="132"/>
    <cellStyle name="20% - Accent4" xfId="22"/>
    <cellStyle name="20% - Accent4 2" xfId="133"/>
    <cellStyle name="20% - Accent5" xfId="23"/>
    <cellStyle name="20% - Accent5 2" xfId="134"/>
    <cellStyle name="20% - Accent6" xfId="24"/>
    <cellStyle name="20% - Accent6 2" xfId="135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136"/>
    <cellStyle name="40% - Accent2" xfId="38"/>
    <cellStyle name="40% - Accent2 2" xfId="137"/>
    <cellStyle name="40% - Accent3" xfId="39"/>
    <cellStyle name="40% - Accent3 2" xfId="138"/>
    <cellStyle name="40% - Accent4" xfId="40"/>
    <cellStyle name="40% - Accent4 2" xfId="139"/>
    <cellStyle name="40% - Accent5" xfId="41"/>
    <cellStyle name="40% - Accent5 2" xfId="140"/>
    <cellStyle name="40% - Accent6" xfId="42"/>
    <cellStyle name="40% - Accent6 2" xfId="141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Note 2" xfId="142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" xfId="14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110;&#1085;&#1074;&#1072;&#1083;&#1110;&#1076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0;&#1058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0;&#1058;&#10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2;&#1055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2;&#1055;&#105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1;&#1082;&#1072;&#1095;&#1110;%20&#1088;&#1072;&#1081;&#1086;&#1085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4;&#1086;&#1083;&#1086;&#1076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4;&#1086;&#1083;&#1086;&#1076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78;&#1110;&#1085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78;&#1110;&#1085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9;&#1077;&#1083;&#108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9;&#1077;&#1083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90;&#1077;&#1075;&#1086;&#1088;&#1110;&#1111;%20&#1084;&#1080;&#1085;&#1091;&#1083;&#1080;&#108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2;&#1074;&#1086;&#1090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2;&#1074;&#1086;&#1090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110;&#1085;&#1074;&#1072;&#1083;&#1110;&#1076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29</v>
          </cell>
          <cell r="F8">
            <v>0</v>
          </cell>
          <cell r="J8">
            <v>0</v>
          </cell>
          <cell r="K8">
            <v>0</v>
          </cell>
          <cell r="L8">
            <v>0</v>
          </cell>
          <cell r="P8">
            <v>17</v>
          </cell>
          <cell r="T8">
            <v>11</v>
          </cell>
        </row>
        <row r="9">
          <cell r="D9">
            <v>13</v>
          </cell>
          <cell r="F9">
            <v>1</v>
          </cell>
          <cell r="J9">
            <v>0</v>
          </cell>
          <cell r="K9">
            <v>0</v>
          </cell>
          <cell r="L9">
            <v>1</v>
          </cell>
          <cell r="P9">
            <v>9</v>
          </cell>
          <cell r="T9">
            <v>6</v>
          </cell>
        </row>
        <row r="10">
          <cell r="D10">
            <v>22</v>
          </cell>
          <cell r="F10">
            <v>2</v>
          </cell>
          <cell r="J10">
            <v>0</v>
          </cell>
          <cell r="K10">
            <v>0</v>
          </cell>
          <cell r="L10">
            <v>0</v>
          </cell>
          <cell r="P10">
            <v>16</v>
          </cell>
          <cell r="T10">
            <v>7</v>
          </cell>
        </row>
        <row r="11">
          <cell r="D11">
            <v>22</v>
          </cell>
          <cell r="F11">
            <v>0</v>
          </cell>
          <cell r="J11">
            <v>0</v>
          </cell>
          <cell r="K11">
            <v>0</v>
          </cell>
          <cell r="L11">
            <v>0</v>
          </cell>
          <cell r="P11">
            <v>18</v>
          </cell>
          <cell r="T11">
            <v>7</v>
          </cell>
        </row>
        <row r="12">
          <cell r="D12">
            <v>20</v>
          </cell>
          <cell r="F12">
            <v>2</v>
          </cell>
          <cell r="J12">
            <v>0</v>
          </cell>
          <cell r="K12">
            <v>0</v>
          </cell>
          <cell r="L12">
            <v>0</v>
          </cell>
          <cell r="P12">
            <v>13</v>
          </cell>
          <cell r="T12">
            <v>4</v>
          </cell>
        </row>
        <row r="13">
          <cell r="D13">
            <v>18</v>
          </cell>
          <cell r="F13">
            <v>1</v>
          </cell>
          <cell r="J13">
            <v>0</v>
          </cell>
          <cell r="K13">
            <v>0</v>
          </cell>
          <cell r="L13">
            <v>0</v>
          </cell>
          <cell r="P13">
            <v>14</v>
          </cell>
          <cell r="T13">
            <v>3</v>
          </cell>
        </row>
        <row r="14">
          <cell r="D14">
            <v>5</v>
          </cell>
          <cell r="F14">
            <v>0</v>
          </cell>
          <cell r="J14">
            <v>0</v>
          </cell>
          <cell r="K14">
            <v>0</v>
          </cell>
          <cell r="L14">
            <v>0</v>
          </cell>
          <cell r="P14">
            <v>4</v>
          </cell>
          <cell r="T14">
            <v>2</v>
          </cell>
        </row>
        <row r="15">
          <cell r="D15">
            <v>15</v>
          </cell>
          <cell r="F15">
            <v>0</v>
          </cell>
          <cell r="J15">
            <v>0</v>
          </cell>
          <cell r="K15">
            <v>0</v>
          </cell>
          <cell r="L15">
            <v>0</v>
          </cell>
          <cell r="P15">
            <v>14</v>
          </cell>
          <cell r="T15">
            <v>6</v>
          </cell>
        </row>
        <row r="16">
          <cell r="D16">
            <v>20</v>
          </cell>
          <cell r="F16">
            <v>0</v>
          </cell>
          <cell r="J16">
            <v>0</v>
          </cell>
          <cell r="K16">
            <v>0</v>
          </cell>
          <cell r="L16">
            <v>0</v>
          </cell>
          <cell r="P16">
            <v>18</v>
          </cell>
          <cell r="T16">
            <v>12</v>
          </cell>
        </row>
        <row r="17">
          <cell r="D17">
            <v>20</v>
          </cell>
          <cell r="F17">
            <v>0</v>
          </cell>
          <cell r="J17">
            <v>0</v>
          </cell>
          <cell r="K17">
            <v>0</v>
          </cell>
          <cell r="L17">
            <v>0</v>
          </cell>
          <cell r="P17">
            <v>14</v>
          </cell>
          <cell r="T17">
            <v>10</v>
          </cell>
        </row>
        <row r="18">
          <cell r="D18">
            <v>23</v>
          </cell>
          <cell r="F18">
            <v>1</v>
          </cell>
          <cell r="J18">
            <v>0</v>
          </cell>
          <cell r="K18">
            <v>0</v>
          </cell>
          <cell r="L18">
            <v>0</v>
          </cell>
          <cell r="P18">
            <v>19</v>
          </cell>
          <cell r="T18">
            <v>8</v>
          </cell>
        </row>
        <row r="19">
          <cell r="D19">
            <v>25</v>
          </cell>
          <cell r="F19">
            <v>0</v>
          </cell>
          <cell r="J19">
            <v>0</v>
          </cell>
          <cell r="K19">
            <v>0</v>
          </cell>
          <cell r="L19">
            <v>0</v>
          </cell>
          <cell r="P19">
            <v>20</v>
          </cell>
          <cell r="T19">
            <v>12</v>
          </cell>
        </row>
        <row r="20">
          <cell r="D20">
            <v>11</v>
          </cell>
          <cell r="F20">
            <v>0</v>
          </cell>
          <cell r="J20">
            <v>0</v>
          </cell>
          <cell r="K20">
            <v>0</v>
          </cell>
          <cell r="L20">
            <v>0</v>
          </cell>
          <cell r="P20">
            <v>10</v>
          </cell>
          <cell r="T20">
            <v>2</v>
          </cell>
        </row>
        <row r="21">
          <cell r="D21">
            <v>11</v>
          </cell>
          <cell r="F21">
            <v>0</v>
          </cell>
          <cell r="J21">
            <v>0</v>
          </cell>
          <cell r="K21">
            <v>0</v>
          </cell>
          <cell r="L21">
            <v>0</v>
          </cell>
          <cell r="P21">
            <v>7</v>
          </cell>
          <cell r="T21">
            <v>1</v>
          </cell>
        </row>
        <row r="22">
          <cell r="D22">
            <v>13</v>
          </cell>
          <cell r="F22">
            <v>0</v>
          </cell>
          <cell r="J22">
            <v>0</v>
          </cell>
          <cell r="K22">
            <v>0</v>
          </cell>
          <cell r="L22">
            <v>0</v>
          </cell>
          <cell r="P22">
            <v>12</v>
          </cell>
          <cell r="T22">
            <v>4</v>
          </cell>
        </row>
        <row r="23">
          <cell r="D23">
            <v>9</v>
          </cell>
          <cell r="F23">
            <v>0</v>
          </cell>
          <cell r="J23">
            <v>0</v>
          </cell>
          <cell r="K23">
            <v>0</v>
          </cell>
          <cell r="L23">
            <v>0</v>
          </cell>
          <cell r="P23">
            <v>8</v>
          </cell>
          <cell r="T23">
            <v>3</v>
          </cell>
        </row>
        <row r="24">
          <cell r="D24">
            <v>12</v>
          </cell>
          <cell r="F24">
            <v>1</v>
          </cell>
          <cell r="J24">
            <v>0</v>
          </cell>
          <cell r="K24">
            <v>0</v>
          </cell>
          <cell r="L24">
            <v>0</v>
          </cell>
          <cell r="P24">
            <v>5</v>
          </cell>
          <cell r="T24">
            <v>4</v>
          </cell>
        </row>
        <row r="26">
          <cell r="D26">
            <v>209</v>
          </cell>
          <cell r="F26">
            <v>7</v>
          </cell>
          <cell r="J26">
            <v>1</v>
          </cell>
          <cell r="K26">
            <v>0</v>
          </cell>
          <cell r="L26">
            <v>0</v>
          </cell>
          <cell r="P26">
            <v>165</v>
          </cell>
          <cell r="T26">
            <v>90</v>
          </cell>
        </row>
        <row r="27">
          <cell r="D27">
            <v>79</v>
          </cell>
          <cell r="F27">
            <v>1</v>
          </cell>
          <cell r="J27">
            <v>0</v>
          </cell>
          <cell r="K27">
            <v>0</v>
          </cell>
          <cell r="L27">
            <v>0</v>
          </cell>
          <cell r="P27">
            <v>52</v>
          </cell>
          <cell r="T27">
            <v>28</v>
          </cell>
        </row>
        <row r="28">
          <cell r="D28">
            <v>46</v>
          </cell>
          <cell r="F28">
            <v>2</v>
          </cell>
          <cell r="J28">
            <v>0</v>
          </cell>
          <cell r="K28">
            <v>0</v>
          </cell>
          <cell r="L28">
            <v>0</v>
          </cell>
          <cell r="P28">
            <v>32</v>
          </cell>
          <cell r="T28">
            <v>19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D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G12">
            <v>0</v>
          </cell>
          <cell r="J12">
            <v>1</v>
          </cell>
          <cell r="K12">
            <v>1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G27">
            <v>0</v>
          </cell>
          <cell r="J27">
            <v>1</v>
          </cell>
          <cell r="K27">
            <v>1</v>
          </cell>
          <cell r="L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G29">
            <v>0</v>
          </cell>
          <cell r="J29">
            <v>0</v>
          </cell>
          <cell r="K29">
            <v>0</v>
          </cell>
          <cell r="L29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О-1"/>
    </sheetNames>
    <sheetDataSet>
      <sheetData sheetId="0">
        <row r="10">
          <cell r="B10">
            <v>1</v>
          </cell>
          <cell r="E10">
            <v>0</v>
          </cell>
          <cell r="J10">
            <v>0</v>
          </cell>
          <cell r="N10">
            <v>0</v>
          </cell>
          <cell r="O10">
            <v>0</v>
          </cell>
          <cell r="P10">
            <v>1</v>
          </cell>
          <cell r="Q10">
            <v>0</v>
          </cell>
        </row>
        <row r="11">
          <cell r="B11">
            <v>0</v>
          </cell>
          <cell r="E11">
            <v>0</v>
          </cell>
          <cell r="J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>
            <v>1</v>
          </cell>
          <cell r="E12">
            <v>0</v>
          </cell>
          <cell r="J12">
            <v>0</v>
          </cell>
          <cell r="N12">
            <v>0</v>
          </cell>
          <cell r="O12">
            <v>0</v>
          </cell>
          <cell r="P12">
            <v>1</v>
          </cell>
          <cell r="Q12">
            <v>1</v>
          </cell>
        </row>
        <row r="13">
          <cell r="B13">
            <v>2</v>
          </cell>
          <cell r="E13">
            <v>0</v>
          </cell>
          <cell r="J13">
            <v>0</v>
          </cell>
          <cell r="N13">
            <v>0</v>
          </cell>
          <cell r="O13">
            <v>0</v>
          </cell>
          <cell r="P13">
            <v>2</v>
          </cell>
          <cell r="Q13">
            <v>1</v>
          </cell>
        </row>
        <row r="14">
          <cell r="B14">
            <v>1</v>
          </cell>
          <cell r="E14">
            <v>0</v>
          </cell>
          <cell r="J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</row>
        <row r="15">
          <cell r="B15">
            <v>0</v>
          </cell>
          <cell r="E15">
            <v>0</v>
          </cell>
          <cell r="J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B16">
            <v>1</v>
          </cell>
          <cell r="E16">
            <v>0</v>
          </cell>
          <cell r="J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B17">
            <v>0</v>
          </cell>
          <cell r="E17">
            <v>0</v>
          </cell>
          <cell r="J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>
            <v>1</v>
          </cell>
          <cell r="E18">
            <v>0</v>
          </cell>
          <cell r="J18">
            <v>0</v>
          </cell>
          <cell r="N18">
            <v>0</v>
          </cell>
          <cell r="O18">
            <v>0</v>
          </cell>
          <cell r="P18">
            <v>1</v>
          </cell>
          <cell r="Q18">
            <v>0</v>
          </cell>
        </row>
        <row r="19">
          <cell r="B19">
            <v>1</v>
          </cell>
          <cell r="E19">
            <v>1</v>
          </cell>
          <cell r="J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B20">
            <v>0</v>
          </cell>
          <cell r="E20">
            <v>0</v>
          </cell>
          <cell r="J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>
            <v>0</v>
          </cell>
          <cell r="E21">
            <v>0</v>
          </cell>
          <cell r="J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B22">
            <v>1</v>
          </cell>
          <cell r="E22">
            <v>0</v>
          </cell>
          <cell r="J22">
            <v>0</v>
          </cell>
          <cell r="N22">
            <v>0</v>
          </cell>
          <cell r="O22">
            <v>0</v>
          </cell>
          <cell r="P22">
            <v>1</v>
          </cell>
          <cell r="Q22">
            <v>0</v>
          </cell>
        </row>
        <row r="23">
          <cell r="B23">
            <v>1</v>
          </cell>
          <cell r="E23">
            <v>0</v>
          </cell>
          <cell r="J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</row>
        <row r="24">
          <cell r="B24">
            <v>0</v>
          </cell>
          <cell r="E24">
            <v>0</v>
          </cell>
          <cell r="J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B25">
            <v>0</v>
          </cell>
          <cell r="E25">
            <v>0</v>
          </cell>
          <cell r="J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B26">
            <v>0</v>
          </cell>
          <cell r="E26">
            <v>0</v>
          </cell>
          <cell r="J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8">
          <cell r="B28">
            <v>23</v>
          </cell>
          <cell r="E28">
            <v>0</v>
          </cell>
          <cell r="J28">
            <v>0</v>
          </cell>
          <cell r="N28">
            <v>0</v>
          </cell>
          <cell r="O28">
            <v>0</v>
          </cell>
          <cell r="P28">
            <v>12</v>
          </cell>
          <cell r="Q28">
            <v>7</v>
          </cell>
        </row>
        <row r="29">
          <cell r="B29">
            <v>0</v>
          </cell>
          <cell r="E29">
            <v>0</v>
          </cell>
          <cell r="J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B30">
            <v>0</v>
          </cell>
          <cell r="E30">
            <v>0</v>
          </cell>
          <cell r="J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7"/>
    </sheetNames>
    <sheetDataSet>
      <sheetData sheetId="0">
        <row r="9">
          <cell r="D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2</v>
          </cell>
          <cell r="K13">
            <v>2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1</v>
          </cell>
          <cell r="K14">
            <v>1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G18">
            <v>0</v>
          </cell>
          <cell r="J18">
            <v>1</v>
          </cell>
          <cell r="K18">
            <v>1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3</v>
          </cell>
          <cell r="K19">
            <v>2</v>
          </cell>
          <cell r="L19">
            <v>1</v>
          </cell>
        </row>
        <row r="20">
          <cell r="D20">
            <v>0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1</v>
          </cell>
          <cell r="K22">
            <v>1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G27">
            <v>0</v>
          </cell>
          <cell r="J27">
            <v>8</v>
          </cell>
          <cell r="K27">
            <v>5</v>
          </cell>
          <cell r="L27">
            <v>0</v>
          </cell>
        </row>
        <row r="28">
          <cell r="D28">
            <v>0</v>
          </cell>
          <cell r="G28">
            <v>0</v>
          </cell>
          <cell r="J28">
            <v>3</v>
          </cell>
          <cell r="K28">
            <v>3</v>
          </cell>
          <cell r="L28">
            <v>0</v>
          </cell>
        </row>
        <row r="29">
          <cell r="D29">
            <v>0</v>
          </cell>
          <cell r="G29">
            <v>0</v>
          </cell>
          <cell r="J29">
            <v>6</v>
          </cell>
          <cell r="K29">
            <v>6</v>
          </cell>
          <cell r="L29">
            <v>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1"/>
    </sheetNames>
    <sheetDataSet>
      <sheetData sheetId="0">
        <row r="10">
          <cell r="B10">
            <v>13</v>
          </cell>
          <cell r="E10">
            <v>2</v>
          </cell>
          <cell r="N10">
            <v>0</v>
          </cell>
          <cell r="R10">
            <v>0</v>
          </cell>
          <cell r="S10">
            <v>0</v>
          </cell>
          <cell r="T10">
            <v>8</v>
          </cell>
          <cell r="U10">
            <v>7</v>
          </cell>
        </row>
        <row r="11">
          <cell r="B11">
            <v>16</v>
          </cell>
          <cell r="E11">
            <v>2</v>
          </cell>
          <cell r="N11">
            <v>0</v>
          </cell>
          <cell r="R11">
            <v>0</v>
          </cell>
          <cell r="S11">
            <v>0</v>
          </cell>
          <cell r="T11">
            <v>8</v>
          </cell>
          <cell r="U11">
            <v>3</v>
          </cell>
        </row>
        <row r="12">
          <cell r="B12">
            <v>11</v>
          </cell>
          <cell r="E12">
            <v>0</v>
          </cell>
          <cell r="N12">
            <v>0</v>
          </cell>
          <cell r="R12">
            <v>0</v>
          </cell>
          <cell r="S12">
            <v>0</v>
          </cell>
          <cell r="T12">
            <v>9</v>
          </cell>
          <cell r="U12">
            <v>5</v>
          </cell>
        </row>
        <row r="13">
          <cell r="B13">
            <v>7</v>
          </cell>
          <cell r="E13">
            <v>0</v>
          </cell>
          <cell r="N13">
            <v>0</v>
          </cell>
          <cell r="R13">
            <v>0</v>
          </cell>
          <cell r="S13">
            <v>0</v>
          </cell>
          <cell r="T13">
            <v>6</v>
          </cell>
          <cell r="U13">
            <v>4</v>
          </cell>
        </row>
        <row r="14">
          <cell r="B14">
            <v>15</v>
          </cell>
          <cell r="E14">
            <v>1</v>
          </cell>
          <cell r="N14">
            <v>0</v>
          </cell>
          <cell r="R14">
            <v>0</v>
          </cell>
          <cell r="S14">
            <v>0</v>
          </cell>
          <cell r="T14">
            <v>12</v>
          </cell>
          <cell r="U14">
            <v>4</v>
          </cell>
        </row>
        <row r="15">
          <cell r="B15">
            <v>17</v>
          </cell>
          <cell r="E15">
            <v>0</v>
          </cell>
          <cell r="N15">
            <v>0</v>
          </cell>
          <cell r="R15">
            <v>0</v>
          </cell>
          <cell r="S15">
            <v>0</v>
          </cell>
          <cell r="T15">
            <v>15</v>
          </cell>
          <cell r="U15">
            <v>8</v>
          </cell>
        </row>
        <row r="16">
          <cell r="B16">
            <v>12</v>
          </cell>
          <cell r="E16">
            <v>0</v>
          </cell>
          <cell r="N16">
            <v>0</v>
          </cell>
          <cell r="R16">
            <v>0</v>
          </cell>
          <cell r="S16">
            <v>0</v>
          </cell>
          <cell r="T16">
            <v>12</v>
          </cell>
          <cell r="U16">
            <v>5</v>
          </cell>
        </row>
        <row r="17">
          <cell r="B17">
            <v>7</v>
          </cell>
          <cell r="E17">
            <v>0</v>
          </cell>
          <cell r="N17">
            <v>0</v>
          </cell>
          <cell r="R17">
            <v>0</v>
          </cell>
          <cell r="S17">
            <v>0</v>
          </cell>
          <cell r="T17">
            <v>5</v>
          </cell>
          <cell r="U17">
            <v>3</v>
          </cell>
        </row>
        <row r="18">
          <cell r="B18">
            <v>7</v>
          </cell>
          <cell r="E18">
            <v>0</v>
          </cell>
          <cell r="N18">
            <v>0</v>
          </cell>
          <cell r="R18">
            <v>0</v>
          </cell>
          <cell r="S18">
            <v>0</v>
          </cell>
          <cell r="T18">
            <v>5</v>
          </cell>
          <cell r="U18">
            <v>2</v>
          </cell>
        </row>
        <row r="19">
          <cell r="B19">
            <v>8</v>
          </cell>
          <cell r="E19">
            <v>0</v>
          </cell>
          <cell r="N19">
            <v>0</v>
          </cell>
          <cell r="R19">
            <v>0</v>
          </cell>
          <cell r="S19">
            <v>0</v>
          </cell>
          <cell r="T19">
            <v>1</v>
          </cell>
          <cell r="U19">
            <v>1</v>
          </cell>
        </row>
        <row r="20">
          <cell r="B20">
            <v>16</v>
          </cell>
          <cell r="E20">
            <v>1</v>
          </cell>
          <cell r="N20">
            <v>0</v>
          </cell>
          <cell r="R20">
            <v>0</v>
          </cell>
          <cell r="S20">
            <v>0</v>
          </cell>
          <cell r="T20">
            <v>12</v>
          </cell>
          <cell r="U20">
            <v>9</v>
          </cell>
        </row>
        <row r="21">
          <cell r="B21">
            <v>25</v>
          </cell>
          <cell r="E21">
            <v>2</v>
          </cell>
          <cell r="N21">
            <v>0</v>
          </cell>
          <cell r="R21">
            <v>0</v>
          </cell>
          <cell r="S21">
            <v>0</v>
          </cell>
          <cell r="T21">
            <v>21</v>
          </cell>
          <cell r="U21">
            <v>15</v>
          </cell>
        </row>
        <row r="22">
          <cell r="B22">
            <v>0</v>
          </cell>
          <cell r="E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7</v>
          </cell>
          <cell r="E23">
            <v>0</v>
          </cell>
          <cell r="N23">
            <v>0</v>
          </cell>
          <cell r="R23">
            <v>0</v>
          </cell>
          <cell r="S23">
            <v>0</v>
          </cell>
          <cell r="T23">
            <v>6</v>
          </cell>
          <cell r="U23">
            <v>4</v>
          </cell>
        </row>
        <row r="24">
          <cell r="B24">
            <v>17</v>
          </cell>
          <cell r="E24">
            <v>0</v>
          </cell>
          <cell r="N24">
            <v>0</v>
          </cell>
          <cell r="R24">
            <v>0</v>
          </cell>
          <cell r="S24">
            <v>0</v>
          </cell>
          <cell r="T24">
            <v>16</v>
          </cell>
          <cell r="U24">
            <v>5</v>
          </cell>
        </row>
        <row r="25">
          <cell r="B25">
            <v>7</v>
          </cell>
          <cell r="E25">
            <v>0</v>
          </cell>
          <cell r="N25">
            <v>0</v>
          </cell>
          <cell r="R25">
            <v>0</v>
          </cell>
          <cell r="S25">
            <v>0</v>
          </cell>
          <cell r="T25">
            <v>6</v>
          </cell>
          <cell r="U25">
            <v>3</v>
          </cell>
        </row>
        <row r="26">
          <cell r="B26">
            <v>16</v>
          </cell>
          <cell r="E26">
            <v>1</v>
          </cell>
          <cell r="N26">
            <v>0</v>
          </cell>
          <cell r="R26">
            <v>0</v>
          </cell>
          <cell r="S26">
            <v>0</v>
          </cell>
          <cell r="T26">
            <v>12</v>
          </cell>
          <cell r="U26">
            <v>3</v>
          </cell>
        </row>
        <row r="28">
          <cell r="B28">
            <v>43</v>
          </cell>
          <cell r="E28">
            <v>2</v>
          </cell>
          <cell r="N28">
            <v>0</v>
          </cell>
          <cell r="R28">
            <v>0</v>
          </cell>
          <cell r="S28">
            <v>0</v>
          </cell>
          <cell r="T28">
            <v>38</v>
          </cell>
          <cell r="U28">
            <v>20</v>
          </cell>
        </row>
        <row r="29">
          <cell r="B29">
            <v>18</v>
          </cell>
          <cell r="E29">
            <v>0</v>
          </cell>
          <cell r="N29">
            <v>0</v>
          </cell>
          <cell r="R29">
            <v>0</v>
          </cell>
          <cell r="S29">
            <v>0</v>
          </cell>
          <cell r="T29">
            <v>12</v>
          </cell>
          <cell r="U29">
            <v>10</v>
          </cell>
        </row>
        <row r="30">
          <cell r="B30">
            <v>45</v>
          </cell>
          <cell r="E30">
            <v>3</v>
          </cell>
          <cell r="N30">
            <v>0</v>
          </cell>
          <cell r="R30">
            <v>0</v>
          </cell>
          <cell r="S30">
            <v>0</v>
          </cell>
          <cell r="T30">
            <v>30</v>
          </cell>
          <cell r="U30">
            <v>20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я"/>
    </sheetNames>
    <sheetDataSet>
      <sheetData sheetId="0">
        <row r="12">
          <cell r="J12">
            <v>222</v>
          </cell>
          <cell r="K12">
            <v>5</v>
          </cell>
          <cell r="M12">
            <v>18</v>
          </cell>
          <cell r="O12">
            <v>20</v>
          </cell>
          <cell r="Q12">
            <v>32</v>
          </cell>
          <cell r="AE12">
            <v>9</v>
          </cell>
          <cell r="AN12">
            <v>155</v>
          </cell>
          <cell r="AO12">
            <v>3</v>
          </cell>
          <cell r="AQ12">
            <v>12</v>
          </cell>
          <cell r="AS12">
            <v>13</v>
          </cell>
          <cell r="AU12">
            <v>23</v>
          </cell>
        </row>
        <row r="13">
          <cell r="J13">
            <v>225</v>
          </cell>
          <cell r="K13">
            <v>1</v>
          </cell>
          <cell r="M13">
            <v>12</v>
          </cell>
          <cell r="O13">
            <v>14</v>
          </cell>
          <cell r="Q13">
            <v>28</v>
          </cell>
          <cell r="AE13">
            <v>14</v>
          </cell>
          <cell r="AN13">
            <v>175</v>
          </cell>
          <cell r="AO13">
            <v>1</v>
          </cell>
          <cell r="AQ13">
            <v>11</v>
          </cell>
          <cell r="AS13">
            <v>10</v>
          </cell>
          <cell r="AU13">
            <v>15</v>
          </cell>
        </row>
        <row r="14">
          <cell r="J14">
            <v>160</v>
          </cell>
          <cell r="K14">
            <v>0</v>
          </cell>
          <cell r="M14">
            <v>8</v>
          </cell>
          <cell r="O14">
            <v>16</v>
          </cell>
          <cell r="Q14">
            <v>22</v>
          </cell>
          <cell r="AE14">
            <v>3</v>
          </cell>
          <cell r="AN14">
            <v>125</v>
          </cell>
          <cell r="AO14">
            <v>0</v>
          </cell>
          <cell r="AQ14">
            <v>6</v>
          </cell>
          <cell r="AS14">
            <v>13</v>
          </cell>
          <cell r="AU14">
            <v>18</v>
          </cell>
        </row>
        <row r="15">
          <cell r="J15">
            <v>326</v>
          </cell>
          <cell r="K15">
            <v>2</v>
          </cell>
          <cell r="M15">
            <v>11</v>
          </cell>
          <cell r="O15">
            <v>18</v>
          </cell>
          <cell r="Q15">
            <v>39</v>
          </cell>
          <cell r="AE15">
            <v>14</v>
          </cell>
          <cell r="AN15">
            <v>281</v>
          </cell>
          <cell r="AO15">
            <v>0</v>
          </cell>
          <cell r="AQ15">
            <v>9</v>
          </cell>
          <cell r="AS15">
            <v>15</v>
          </cell>
          <cell r="AU15">
            <v>31</v>
          </cell>
        </row>
        <row r="16">
          <cell r="J16">
            <v>212</v>
          </cell>
          <cell r="K16">
            <v>3</v>
          </cell>
          <cell r="M16">
            <v>9</v>
          </cell>
          <cell r="O16">
            <v>17</v>
          </cell>
          <cell r="Q16">
            <v>32</v>
          </cell>
          <cell r="AE16">
            <v>9</v>
          </cell>
          <cell r="AN16">
            <v>163</v>
          </cell>
          <cell r="AO16">
            <v>3</v>
          </cell>
          <cell r="AQ16">
            <v>8</v>
          </cell>
          <cell r="AS16">
            <v>14</v>
          </cell>
          <cell r="AU16">
            <v>25</v>
          </cell>
        </row>
        <row r="17">
          <cell r="J17">
            <v>301</v>
          </cell>
          <cell r="K17">
            <v>0</v>
          </cell>
          <cell r="M17">
            <v>10</v>
          </cell>
          <cell r="O17">
            <v>32</v>
          </cell>
          <cell r="Q17">
            <v>48</v>
          </cell>
          <cell r="AE17">
            <v>7</v>
          </cell>
          <cell r="AN17">
            <v>224</v>
          </cell>
          <cell r="AO17">
            <v>0</v>
          </cell>
          <cell r="AQ17">
            <v>5</v>
          </cell>
          <cell r="AS17">
            <v>21</v>
          </cell>
          <cell r="AU17">
            <v>36</v>
          </cell>
        </row>
        <row r="18">
          <cell r="J18">
            <v>78</v>
          </cell>
          <cell r="K18">
            <v>1</v>
          </cell>
          <cell r="M18">
            <v>2</v>
          </cell>
          <cell r="O18">
            <v>6</v>
          </cell>
          <cell r="Q18">
            <v>10</v>
          </cell>
          <cell r="AE18">
            <v>2</v>
          </cell>
          <cell r="AN18">
            <v>67</v>
          </cell>
          <cell r="AO18">
            <v>1</v>
          </cell>
          <cell r="AQ18">
            <v>2</v>
          </cell>
          <cell r="AS18">
            <v>6</v>
          </cell>
          <cell r="AU18">
            <v>9</v>
          </cell>
        </row>
        <row r="19">
          <cell r="J19">
            <v>159</v>
          </cell>
          <cell r="K19">
            <v>3</v>
          </cell>
          <cell r="M19">
            <v>17</v>
          </cell>
          <cell r="O19">
            <v>10</v>
          </cell>
          <cell r="Q19">
            <v>16</v>
          </cell>
          <cell r="AE19">
            <v>10</v>
          </cell>
          <cell r="AN19">
            <v>138</v>
          </cell>
          <cell r="AO19">
            <v>3</v>
          </cell>
          <cell r="AQ19">
            <v>15</v>
          </cell>
          <cell r="AS19">
            <v>9</v>
          </cell>
          <cell r="AU19">
            <v>14</v>
          </cell>
        </row>
        <row r="20">
          <cell r="J20">
            <v>168</v>
          </cell>
          <cell r="K20">
            <v>1</v>
          </cell>
          <cell r="M20">
            <v>5</v>
          </cell>
          <cell r="O20">
            <v>10</v>
          </cell>
          <cell r="Q20">
            <v>17</v>
          </cell>
          <cell r="AE20">
            <v>13</v>
          </cell>
          <cell r="AN20">
            <v>140</v>
          </cell>
          <cell r="AO20">
            <v>0</v>
          </cell>
          <cell r="AQ20">
            <v>3</v>
          </cell>
          <cell r="AS20">
            <v>8</v>
          </cell>
          <cell r="AU20">
            <v>16</v>
          </cell>
        </row>
        <row r="21">
          <cell r="J21">
            <v>211</v>
          </cell>
          <cell r="K21">
            <v>2</v>
          </cell>
          <cell r="M21">
            <v>10</v>
          </cell>
          <cell r="O21">
            <v>17</v>
          </cell>
          <cell r="Q21">
            <v>20</v>
          </cell>
          <cell r="AE21">
            <v>5</v>
          </cell>
          <cell r="AN21">
            <v>155</v>
          </cell>
          <cell r="AO21">
            <v>2</v>
          </cell>
          <cell r="AQ21">
            <v>7</v>
          </cell>
          <cell r="AS21">
            <v>14</v>
          </cell>
          <cell r="AU21">
            <v>13</v>
          </cell>
        </row>
        <row r="22">
          <cell r="J22">
            <v>314</v>
          </cell>
          <cell r="K22">
            <v>3</v>
          </cell>
          <cell r="M22">
            <v>19</v>
          </cell>
          <cell r="O22">
            <v>34</v>
          </cell>
          <cell r="Q22">
            <v>40</v>
          </cell>
          <cell r="AE22">
            <v>8</v>
          </cell>
          <cell r="AN22">
            <v>282</v>
          </cell>
          <cell r="AO22">
            <v>2</v>
          </cell>
          <cell r="AQ22">
            <v>13</v>
          </cell>
          <cell r="AS22">
            <v>27</v>
          </cell>
          <cell r="AU22">
            <v>37</v>
          </cell>
        </row>
        <row r="23">
          <cell r="J23">
            <v>322</v>
          </cell>
          <cell r="K23">
            <v>4</v>
          </cell>
          <cell r="M23">
            <v>26</v>
          </cell>
          <cell r="O23">
            <v>32</v>
          </cell>
          <cell r="Q23">
            <v>37</v>
          </cell>
          <cell r="AE23">
            <v>17</v>
          </cell>
          <cell r="AN23">
            <v>256</v>
          </cell>
          <cell r="AO23">
            <v>4</v>
          </cell>
          <cell r="AQ23">
            <v>21</v>
          </cell>
          <cell r="AS23">
            <v>23</v>
          </cell>
          <cell r="AU23">
            <v>26</v>
          </cell>
        </row>
        <row r="24">
          <cell r="J24">
            <v>144</v>
          </cell>
          <cell r="K24">
            <v>1</v>
          </cell>
          <cell r="M24">
            <v>3</v>
          </cell>
          <cell r="O24">
            <v>15</v>
          </cell>
          <cell r="Q24">
            <v>13</v>
          </cell>
          <cell r="AE24">
            <v>8</v>
          </cell>
          <cell r="AN24">
            <v>119</v>
          </cell>
          <cell r="AO24">
            <v>1</v>
          </cell>
          <cell r="AQ24">
            <v>2</v>
          </cell>
          <cell r="AS24">
            <v>10</v>
          </cell>
          <cell r="AU24">
            <v>9</v>
          </cell>
        </row>
        <row r="25">
          <cell r="J25">
            <v>162</v>
          </cell>
          <cell r="K25">
            <v>4</v>
          </cell>
          <cell r="M25">
            <v>2</v>
          </cell>
          <cell r="O25">
            <v>15</v>
          </cell>
          <cell r="Q25">
            <v>22</v>
          </cell>
          <cell r="AE25">
            <v>5</v>
          </cell>
          <cell r="AN25">
            <v>143</v>
          </cell>
          <cell r="AO25">
            <v>4</v>
          </cell>
          <cell r="AQ25">
            <v>2</v>
          </cell>
          <cell r="AS25">
            <v>13</v>
          </cell>
          <cell r="AU25">
            <v>21</v>
          </cell>
        </row>
        <row r="26">
          <cell r="J26">
            <v>231</v>
          </cell>
          <cell r="K26">
            <v>3</v>
          </cell>
          <cell r="M26">
            <v>6</v>
          </cell>
          <cell r="O26">
            <v>19</v>
          </cell>
          <cell r="Q26">
            <v>29</v>
          </cell>
          <cell r="AE26">
            <v>3</v>
          </cell>
          <cell r="AN26">
            <v>207</v>
          </cell>
          <cell r="AO26">
            <v>3</v>
          </cell>
          <cell r="AQ26">
            <v>5</v>
          </cell>
          <cell r="AS26">
            <v>16</v>
          </cell>
          <cell r="AU26">
            <v>24</v>
          </cell>
        </row>
        <row r="27">
          <cell r="J27">
            <v>179</v>
          </cell>
          <cell r="K27">
            <v>6</v>
          </cell>
          <cell r="M27">
            <v>9</v>
          </cell>
          <cell r="O27">
            <v>16</v>
          </cell>
          <cell r="Q27">
            <v>25</v>
          </cell>
          <cell r="AE27">
            <v>6</v>
          </cell>
          <cell r="AN27">
            <v>154</v>
          </cell>
          <cell r="AO27">
            <v>5</v>
          </cell>
          <cell r="AQ27">
            <v>7</v>
          </cell>
          <cell r="AS27">
            <v>11</v>
          </cell>
          <cell r="AU27">
            <v>23</v>
          </cell>
        </row>
        <row r="28">
          <cell r="J28">
            <v>151</v>
          </cell>
          <cell r="K28">
            <v>1</v>
          </cell>
          <cell r="M28">
            <v>13</v>
          </cell>
          <cell r="O28">
            <v>15</v>
          </cell>
          <cell r="Q28">
            <v>17</v>
          </cell>
          <cell r="AE28">
            <v>6</v>
          </cell>
          <cell r="AN28">
            <v>119</v>
          </cell>
          <cell r="AO28">
            <v>1</v>
          </cell>
          <cell r="AQ28">
            <v>10</v>
          </cell>
          <cell r="AS28">
            <v>12</v>
          </cell>
          <cell r="AU28">
            <v>13</v>
          </cell>
        </row>
        <row r="29">
          <cell r="J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AE29">
            <v>0</v>
          </cell>
          <cell r="AN29">
            <v>0</v>
          </cell>
          <cell r="AO29">
            <v>0</v>
          </cell>
          <cell r="AQ29">
            <v>0</v>
          </cell>
          <cell r="AS29">
            <v>0</v>
          </cell>
          <cell r="AU29">
            <v>0</v>
          </cell>
        </row>
        <row r="30">
          <cell r="J30">
            <v>1392</v>
          </cell>
          <cell r="K30">
            <v>8</v>
          </cell>
          <cell r="M30">
            <v>86</v>
          </cell>
          <cell r="O30">
            <v>111</v>
          </cell>
          <cell r="Q30">
            <v>199</v>
          </cell>
          <cell r="AE30">
            <v>67</v>
          </cell>
          <cell r="AN30">
            <v>1080</v>
          </cell>
          <cell r="AO30">
            <v>5</v>
          </cell>
          <cell r="AQ30">
            <v>66</v>
          </cell>
          <cell r="AS30">
            <v>82</v>
          </cell>
          <cell r="AU30">
            <v>143</v>
          </cell>
        </row>
        <row r="31">
          <cell r="J31">
            <v>500</v>
          </cell>
          <cell r="K31">
            <v>5</v>
          </cell>
          <cell r="M31">
            <v>21</v>
          </cell>
          <cell r="O31">
            <v>46</v>
          </cell>
          <cell r="Q31">
            <v>70</v>
          </cell>
          <cell r="AE31">
            <v>19</v>
          </cell>
          <cell r="AN31">
            <v>336</v>
          </cell>
          <cell r="AO31">
            <v>4</v>
          </cell>
          <cell r="AQ31">
            <v>13</v>
          </cell>
          <cell r="AS31">
            <v>30</v>
          </cell>
          <cell r="AU31">
            <v>44</v>
          </cell>
        </row>
        <row r="32">
          <cell r="J32">
            <v>507</v>
          </cell>
          <cell r="K32">
            <v>11</v>
          </cell>
          <cell r="M32">
            <v>30</v>
          </cell>
          <cell r="O32">
            <v>50</v>
          </cell>
          <cell r="Q32">
            <v>90</v>
          </cell>
          <cell r="AE32">
            <v>30</v>
          </cell>
          <cell r="AN32">
            <v>361</v>
          </cell>
          <cell r="AO32">
            <v>7</v>
          </cell>
          <cell r="AQ32">
            <v>22</v>
          </cell>
          <cell r="AS32">
            <v>36</v>
          </cell>
          <cell r="AU32">
            <v>54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</v>
          </cell>
          <cell r="G8">
            <v>0</v>
          </cell>
          <cell r="K8">
            <v>2</v>
          </cell>
          <cell r="L8">
            <v>1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1</v>
          </cell>
          <cell r="L9">
            <v>1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2</v>
          </cell>
          <cell r="L10">
            <v>2</v>
          </cell>
          <cell r="M10">
            <v>1</v>
          </cell>
        </row>
        <row r="11">
          <cell r="D11">
            <v>1</v>
          </cell>
          <cell r="G11">
            <v>0</v>
          </cell>
          <cell r="K11">
            <v>8</v>
          </cell>
          <cell r="L11">
            <v>6</v>
          </cell>
          <cell r="M11">
            <v>2</v>
          </cell>
        </row>
        <row r="12">
          <cell r="D12">
            <v>1</v>
          </cell>
          <cell r="G12">
            <v>0</v>
          </cell>
          <cell r="K12">
            <v>9</v>
          </cell>
          <cell r="L12">
            <v>8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2</v>
          </cell>
          <cell r="L13">
            <v>2</v>
          </cell>
          <cell r="M13">
            <v>1</v>
          </cell>
        </row>
        <row r="14">
          <cell r="D14">
            <v>0</v>
          </cell>
          <cell r="G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0</v>
          </cell>
          <cell r="L15">
            <v>0</v>
          </cell>
          <cell r="M15">
            <v>1</v>
          </cell>
        </row>
        <row r="16">
          <cell r="D16">
            <v>0</v>
          </cell>
          <cell r="G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2</v>
          </cell>
          <cell r="G17">
            <v>0</v>
          </cell>
          <cell r="K17">
            <v>3</v>
          </cell>
          <cell r="L17">
            <v>1</v>
          </cell>
          <cell r="M17">
            <v>3</v>
          </cell>
        </row>
        <row r="18">
          <cell r="D18">
            <v>0</v>
          </cell>
          <cell r="G18">
            <v>0</v>
          </cell>
          <cell r="K18">
            <v>2</v>
          </cell>
          <cell r="L18">
            <v>1</v>
          </cell>
          <cell r="M18">
            <v>3</v>
          </cell>
        </row>
        <row r="19">
          <cell r="D19">
            <v>0</v>
          </cell>
          <cell r="G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2</v>
          </cell>
          <cell r="L20">
            <v>0</v>
          </cell>
          <cell r="M20">
            <v>3</v>
          </cell>
        </row>
        <row r="21">
          <cell r="D21">
            <v>0</v>
          </cell>
          <cell r="G21">
            <v>0</v>
          </cell>
          <cell r="K21">
            <v>1</v>
          </cell>
          <cell r="L21">
            <v>1</v>
          </cell>
          <cell r="M21">
            <v>7</v>
          </cell>
        </row>
        <row r="22">
          <cell r="D22">
            <v>0</v>
          </cell>
          <cell r="G22">
            <v>0</v>
          </cell>
          <cell r="K22">
            <v>4</v>
          </cell>
          <cell r="L22">
            <v>4</v>
          </cell>
          <cell r="M22">
            <v>2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D26">
            <v>2</v>
          </cell>
          <cell r="G26">
            <v>0</v>
          </cell>
          <cell r="K26">
            <v>104</v>
          </cell>
          <cell r="L26">
            <v>83</v>
          </cell>
          <cell r="M26">
            <v>46</v>
          </cell>
        </row>
        <row r="27">
          <cell r="D27">
            <v>1</v>
          </cell>
          <cell r="G27">
            <v>0</v>
          </cell>
          <cell r="K27">
            <v>17</v>
          </cell>
          <cell r="L27">
            <v>12</v>
          </cell>
          <cell r="M27">
            <v>4</v>
          </cell>
        </row>
        <row r="28">
          <cell r="D28">
            <v>2</v>
          </cell>
          <cell r="G28">
            <v>0</v>
          </cell>
          <cell r="K28">
            <v>23</v>
          </cell>
          <cell r="L28">
            <v>17</v>
          </cell>
          <cell r="M28">
            <v>11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F8">
            <v>3</v>
          </cell>
          <cell r="J8">
            <v>1</v>
          </cell>
          <cell r="K8">
            <v>0</v>
          </cell>
          <cell r="L8">
            <v>0</v>
          </cell>
          <cell r="T8">
            <v>28</v>
          </cell>
        </row>
        <row r="9">
          <cell r="F9">
            <v>6</v>
          </cell>
          <cell r="J9">
            <v>1</v>
          </cell>
          <cell r="K9">
            <v>0</v>
          </cell>
          <cell r="L9">
            <v>1</v>
          </cell>
          <cell r="T9">
            <v>23</v>
          </cell>
        </row>
        <row r="10">
          <cell r="F10">
            <v>1</v>
          </cell>
          <cell r="J10">
            <v>0</v>
          </cell>
          <cell r="K10">
            <v>0</v>
          </cell>
          <cell r="L10">
            <v>0</v>
          </cell>
          <cell r="T10">
            <v>16</v>
          </cell>
        </row>
        <row r="11">
          <cell r="F11">
            <v>0</v>
          </cell>
          <cell r="J11">
            <v>0</v>
          </cell>
          <cell r="K11">
            <v>0</v>
          </cell>
          <cell r="L11">
            <v>0</v>
          </cell>
          <cell r="T11">
            <v>19</v>
          </cell>
        </row>
        <row r="12">
          <cell r="F12">
            <v>3</v>
          </cell>
          <cell r="J12">
            <v>0</v>
          </cell>
          <cell r="K12">
            <v>0</v>
          </cell>
          <cell r="L12">
            <v>0</v>
          </cell>
          <cell r="T12">
            <v>23</v>
          </cell>
        </row>
        <row r="13">
          <cell r="F13">
            <v>2</v>
          </cell>
          <cell r="J13">
            <v>0</v>
          </cell>
          <cell r="K13">
            <v>0</v>
          </cell>
          <cell r="L13">
            <v>0</v>
          </cell>
          <cell r="T13">
            <v>24</v>
          </cell>
        </row>
        <row r="14">
          <cell r="F14">
            <v>0</v>
          </cell>
          <cell r="J14">
            <v>0</v>
          </cell>
          <cell r="K14">
            <v>0</v>
          </cell>
          <cell r="L14">
            <v>0</v>
          </cell>
          <cell r="T14">
            <v>12</v>
          </cell>
        </row>
        <row r="15">
          <cell r="F15">
            <v>1</v>
          </cell>
          <cell r="J15">
            <v>0</v>
          </cell>
          <cell r="K15">
            <v>0</v>
          </cell>
          <cell r="L15">
            <v>0</v>
          </cell>
          <cell r="T15">
            <v>17</v>
          </cell>
        </row>
        <row r="16">
          <cell r="F16">
            <v>2</v>
          </cell>
          <cell r="J16">
            <v>0</v>
          </cell>
          <cell r="K16">
            <v>0</v>
          </cell>
          <cell r="L16">
            <v>0</v>
          </cell>
          <cell r="T16">
            <v>17</v>
          </cell>
        </row>
        <row r="17">
          <cell r="F17">
            <v>1</v>
          </cell>
          <cell r="J17">
            <v>0</v>
          </cell>
          <cell r="K17">
            <v>0</v>
          </cell>
          <cell r="L17">
            <v>0</v>
          </cell>
          <cell r="T17">
            <v>18</v>
          </cell>
        </row>
        <row r="18">
          <cell r="F18">
            <v>3</v>
          </cell>
          <cell r="J18">
            <v>0</v>
          </cell>
          <cell r="K18">
            <v>0</v>
          </cell>
          <cell r="L18">
            <v>0</v>
          </cell>
          <cell r="T18">
            <v>29</v>
          </cell>
        </row>
        <row r="19">
          <cell r="F19">
            <v>2</v>
          </cell>
          <cell r="J19">
            <v>0</v>
          </cell>
          <cell r="K19">
            <v>0</v>
          </cell>
          <cell r="L19">
            <v>0</v>
          </cell>
          <cell r="T19">
            <v>47</v>
          </cell>
        </row>
        <row r="20">
          <cell r="F20">
            <v>2</v>
          </cell>
          <cell r="J20">
            <v>0</v>
          </cell>
          <cell r="K20">
            <v>0</v>
          </cell>
          <cell r="L20">
            <v>0</v>
          </cell>
          <cell r="T20">
            <v>9</v>
          </cell>
        </row>
        <row r="21">
          <cell r="F21">
            <v>1</v>
          </cell>
          <cell r="J21">
            <v>0</v>
          </cell>
          <cell r="K21">
            <v>0</v>
          </cell>
          <cell r="L21">
            <v>0</v>
          </cell>
          <cell r="T21">
            <v>16</v>
          </cell>
        </row>
        <row r="22">
          <cell r="F22">
            <v>0</v>
          </cell>
          <cell r="J22">
            <v>0</v>
          </cell>
          <cell r="K22">
            <v>0</v>
          </cell>
          <cell r="L22">
            <v>0</v>
          </cell>
          <cell r="T22">
            <v>20</v>
          </cell>
        </row>
        <row r="23">
          <cell r="F23">
            <v>0</v>
          </cell>
          <cell r="J23">
            <v>0</v>
          </cell>
          <cell r="K23">
            <v>0</v>
          </cell>
          <cell r="L23">
            <v>0</v>
          </cell>
          <cell r="T23">
            <v>21</v>
          </cell>
        </row>
        <row r="24">
          <cell r="F24">
            <v>2</v>
          </cell>
          <cell r="J24">
            <v>0</v>
          </cell>
          <cell r="K24">
            <v>0</v>
          </cell>
          <cell r="L24">
            <v>0</v>
          </cell>
          <cell r="T24">
            <v>17</v>
          </cell>
        </row>
        <row r="26">
          <cell r="F26">
            <v>13</v>
          </cell>
          <cell r="J26">
            <v>3</v>
          </cell>
          <cell r="K26">
            <v>0</v>
          </cell>
          <cell r="L26">
            <v>0</v>
          </cell>
          <cell r="T26">
            <v>187</v>
          </cell>
        </row>
        <row r="27">
          <cell r="F27">
            <v>10</v>
          </cell>
          <cell r="J27">
            <v>1</v>
          </cell>
          <cell r="K27">
            <v>0</v>
          </cell>
          <cell r="L27">
            <v>0</v>
          </cell>
          <cell r="T27">
            <v>64</v>
          </cell>
        </row>
        <row r="28">
          <cell r="F28">
            <v>6</v>
          </cell>
          <cell r="J28">
            <v>0</v>
          </cell>
          <cell r="K28">
            <v>0</v>
          </cell>
          <cell r="L28">
            <v>0</v>
          </cell>
          <cell r="T28">
            <v>62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3</v>
          </cell>
          <cell r="L8">
            <v>2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2</v>
          </cell>
          <cell r="L9">
            <v>2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12</v>
          </cell>
          <cell r="L10">
            <v>12</v>
          </cell>
          <cell r="M10">
            <v>1</v>
          </cell>
        </row>
        <row r="11">
          <cell r="D11">
            <v>3</v>
          </cell>
          <cell r="G11">
            <v>0</v>
          </cell>
          <cell r="K11">
            <v>17</v>
          </cell>
          <cell r="L11">
            <v>11</v>
          </cell>
          <cell r="M11">
            <v>8</v>
          </cell>
        </row>
        <row r="12">
          <cell r="D12">
            <v>3</v>
          </cell>
          <cell r="G12">
            <v>0</v>
          </cell>
          <cell r="K12">
            <v>22</v>
          </cell>
          <cell r="L12">
            <v>19</v>
          </cell>
          <cell r="M12">
            <v>2</v>
          </cell>
        </row>
        <row r="13">
          <cell r="D13">
            <v>0</v>
          </cell>
          <cell r="G13">
            <v>0</v>
          </cell>
          <cell r="K13">
            <v>14</v>
          </cell>
          <cell r="L13">
            <v>14</v>
          </cell>
          <cell r="M13">
            <v>2</v>
          </cell>
        </row>
        <row r="14">
          <cell r="D14">
            <v>0</v>
          </cell>
          <cell r="G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0</v>
          </cell>
          <cell r="L15">
            <v>0</v>
          </cell>
          <cell r="M15">
            <v>1</v>
          </cell>
        </row>
        <row r="16">
          <cell r="D16">
            <v>1</v>
          </cell>
          <cell r="G16">
            <v>0</v>
          </cell>
          <cell r="K16">
            <v>1</v>
          </cell>
          <cell r="L16">
            <v>0</v>
          </cell>
          <cell r="M16">
            <v>1</v>
          </cell>
        </row>
        <row r="17">
          <cell r="D17">
            <v>1</v>
          </cell>
          <cell r="G17">
            <v>0</v>
          </cell>
          <cell r="K17">
            <v>6</v>
          </cell>
          <cell r="L17">
            <v>5</v>
          </cell>
          <cell r="M17">
            <v>4</v>
          </cell>
        </row>
        <row r="18">
          <cell r="D18">
            <v>0</v>
          </cell>
          <cell r="G18">
            <v>0</v>
          </cell>
          <cell r="K18">
            <v>14</v>
          </cell>
          <cell r="L18">
            <v>13</v>
          </cell>
          <cell r="M18">
            <v>4</v>
          </cell>
        </row>
        <row r="19">
          <cell r="D19">
            <v>0</v>
          </cell>
          <cell r="G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7</v>
          </cell>
          <cell r="L20">
            <v>4</v>
          </cell>
          <cell r="M20">
            <v>2</v>
          </cell>
        </row>
        <row r="21">
          <cell r="D21">
            <v>0</v>
          </cell>
          <cell r="G21">
            <v>0</v>
          </cell>
          <cell r="K21">
            <v>6</v>
          </cell>
          <cell r="L21">
            <v>5</v>
          </cell>
          <cell r="M21">
            <v>24</v>
          </cell>
        </row>
        <row r="22">
          <cell r="D22">
            <v>0</v>
          </cell>
          <cell r="G22">
            <v>0</v>
          </cell>
          <cell r="K22">
            <v>8</v>
          </cell>
          <cell r="L22">
            <v>8</v>
          </cell>
          <cell r="M22">
            <v>1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D26">
            <v>4</v>
          </cell>
          <cell r="G26">
            <v>0</v>
          </cell>
          <cell r="K26">
            <v>254</v>
          </cell>
          <cell r="L26">
            <v>211</v>
          </cell>
          <cell r="M26">
            <v>110</v>
          </cell>
        </row>
        <row r="27">
          <cell r="D27">
            <v>1</v>
          </cell>
          <cell r="G27">
            <v>0</v>
          </cell>
          <cell r="K27">
            <v>44</v>
          </cell>
          <cell r="L27">
            <v>39</v>
          </cell>
          <cell r="M27">
            <v>4</v>
          </cell>
        </row>
        <row r="28">
          <cell r="D28">
            <v>2</v>
          </cell>
          <cell r="G28">
            <v>0</v>
          </cell>
          <cell r="K28">
            <v>54</v>
          </cell>
          <cell r="L28">
            <v>47</v>
          </cell>
          <cell r="M28">
            <v>28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J8">
            <v>3</v>
          </cell>
          <cell r="K8">
            <v>0</v>
          </cell>
          <cell r="L8">
            <v>0</v>
          </cell>
          <cell r="T8">
            <v>110</v>
          </cell>
        </row>
        <row r="9">
          <cell r="J9">
            <v>17</v>
          </cell>
          <cell r="K9">
            <v>0</v>
          </cell>
          <cell r="L9">
            <v>3</v>
          </cell>
          <cell r="T9">
            <v>84</v>
          </cell>
        </row>
        <row r="10">
          <cell r="J10">
            <v>0</v>
          </cell>
          <cell r="K10">
            <v>0</v>
          </cell>
          <cell r="L10">
            <v>0</v>
          </cell>
          <cell r="T10">
            <v>52</v>
          </cell>
        </row>
        <row r="11">
          <cell r="J11">
            <v>0</v>
          </cell>
          <cell r="K11">
            <v>0</v>
          </cell>
          <cell r="L11">
            <v>0</v>
          </cell>
          <cell r="T11">
            <v>57</v>
          </cell>
        </row>
        <row r="12">
          <cell r="J12">
            <v>0</v>
          </cell>
          <cell r="K12">
            <v>0</v>
          </cell>
          <cell r="L12">
            <v>0</v>
          </cell>
          <cell r="T12">
            <v>72</v>
          </cell>
        </row>
        <row r="13">
          <cell r="J13">
            <v>0</v>
          </cell>
          <cell r="K13">
            <v>0</v>
          </cell>
          <cell r="L13">
            <v>0</v>
          </cell>
          <cell r="T13">
            <v>90</v>
          </cell>
        </row>
        <row r="14">
          <cell r="J14">
            <v>0</v>
          </cell>
          <cell r="K14">
            <v>0</v>
          </cell>
          <cell r="L14">
            <v>0</v>
          </cell>
          <cell r="T14">
            <v>29</v>
          </cell>
        </row>
        <row r="15">
          <cell r="J15">
            <v>0</v>
          </cell>
          <cell r="K15">
            <v>0</v>
          </cell>
          <cell r="L15">
            <v>0</v>
          </cell>
          <cell r="T15">
            <v>34</v>
          </cell>
        </row>
        <row r="16">
          <cell r="J16">
            <v>0</v>
          </cell>
          <cell r="K16">
            <v>0</v>
          </cell>
          <cell r="L16">
            <v>0</v>
          </cell>
          <cell r="T16">
            <v>70</v>
          </cell>
        </row>
        <row r="17">
          <cell r="J17">
            <v>0</v>
          </cell>
          <cell r="K17">
            <v>0</v>
          </cell>
          <cell r="L17">
            <v>0</v>
          </cell>
          <cell r="T17">
            <v>79</v>
          </cell>
        </row>
        <row r="18">
          <cell r="J18">
            <v>0</v>
          </cell>
          <cell r="K18">
            <v>0</v>
          </cell>
          <cell r="L18">
            <v>0</v>
          </cell>
          <cell r="T18">
            <v>94</v>
          </cell>
        </row>
        <row r="19">
          <cell r="J19">
            <v>0</v>
          </cell>
          <cell r="K19">
            <v>0</v>
          </cell>
          <cell r="L19">
            <v>0</v>
          </cell>
          <cell r="T19">
            <v>173</v>
          </cell>
        </row>
        <row r="20">
          <cell r="J20">
            <v>0</v>
          </cell>
          <cell r="K20">
            <v>0</v>
          </cell>
          <cell r="L20">
            <v>0</v>
          </cell>
          <cell r="T20">
            <v>38</v>
          </cell>
        </row>
        <row r="21">
          <cell r="J21">
            <v>0</v>
          </cell>
          <cell r="K21">
            <v>0</v>
          </cell>
          <cell r="L21">
            <v>0</v>
          </cell>
          <cell r="T21">
            <v>41</v>
          </cell>
        </row>
        <row r="22">
          <cell r="J22">
            <v>0</v>
          </cell>
          <cell r="K22">
            <v>0</v>
          </cell>
          <cell r="L22">
            <v>0</v>
          </cell>
          <cell r="T22">
            <v>58</v>
          </cell>
        </row>
        <row r="23">
          <cell r="J23">
            <v>0</v>
          </cell>
          <cell r="K23">
            <v>0</v>
          </cell>
          <cell r="L23">
            <v>0</v>
          </cell>
          <cell r="T23">
            <v>55</v>
          </cell>
        </row>
        <row r="24">
          <cell r="J24">
            <v>0</v>
          </cell>
          <cell r="K24">
            <v>0</v>
          </cell>
          <cell r="L24">
            <v>0</v>
          </cell>
          <cell r="T24">
            <v>39</v>
          </cell>
        </row>
        <row r="26">
          <cell r="J26">
            <v>17</v>
          </cell>
          <cell r="K26">
            <v>0</v>
          </cell>
          <cell r="L26">
            <v>0</v>
          </cell>
          <cell r="T26">
            <v>644</v>
          </cell>
        </row>
        <row r="27">
          <cell r="J27">
            <v>3</v>
          </cell>
          <cell r="K27">
            <v>0</v>
          </cell>
          <cell r="L27">
            <v>0</v>
          </cell>
          <cell r="T27">
            <v>190</v>
          </cell>
        </row>
        <row r="28">
          <cell r="J28">
            <v>1</v>
          </cell>
          <cell r="K28">
            <v>0</v>
          </cell>
          <cell r="L28">
            <v>0</v>
          </cell>
          <cell r="T28">
            <v>180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10">
          <cell r="C10">
            <v>326</v>
          </cell>
          <cell r="G10">
            <v>324</v>
          </cell>
          <cell r="O10">
            <v>17</v>
          </cell>
          <cell r="S10">
            <v>16</v>
          </cell>
          <cell r="AV10">
            <v>3</v>
          </cell>
          <cell r="BJ10">
            <v>0</v>
          </cell>
          <cell r="DK10">
            <v>216</v>
          </cell>
          <cell r="DO10">
            <v>216</v>
          </cell>
          <cell r="DS10">
            <v>150</v>
          </cell>
        </row>
        <row r="11">
          <cell r="C11">
            <v>289</v>
          </cell>
          <cell r="G11">
            <v>286</v>
          </cell>
          <cell r="O11">
            <v>19</v>
          </cell>
          <cell r="S11">
            <v>19</v>
          </cell>
          <cell r="AV11">
            <v>17</v>
          </cell>
          <cell r="BJ11">
            <v>4</v>
          </cell>
          <cell r="DK11">
            <v>222</v>
          </cell>
          <cell r="DO11">
            <v>219</v>
          </cell>
          <cell r="DS11">
            <v>110</v>
          </cell>
        </row>
        <row r="12">
          <cell r="C12">
            <v>226</v>
          </cell>
          <cell r="G12">
            <v>224</v>
          </cell>
          <cell r="O12">
            <v>7</v>
          </cell>
          <cell r="S12">
            <v>7</v>
          </cell>
          <cell r="AV12">
            <v>0</v>
          </cell>
          <cell r="BJ12">
            <v>0</v>
          </cell>
          <cell r="DK12">
            <v>177</v>
          </cell>
          <cell r="DO12">
            <v>175</v>
          </cell>
          <cell r="DS12">
            <v>71</v>
          </cell>
        </row>
        <row r="13">
          <cell r="C13">
            <v>454</v>
          </cell>
          <cell r="G13">
            <v>436</v>
          </cell>
          <cell r="O13">
            <v>23</v>
          </cell>
          <cell r="S13">
            <v>20</v>
          </cell>
          <cell r="AV13">
            <v>0</v>
          </cell>
          <cell r="BJ13">
            <v>0</v>
          </cell>
          <cell r="DK13">
            <v>381</v>
          </cell>
          <cell r="DO13">
            <v>370</v>
          </cell>
          <cell r="DS13">
            <v>102</v>
          </cell>
        </row>
        <row r="14">
          <cell r="C14">
            <v>299</v>
          </cell>
          <cell r="G14">
            <v>292</v>
          </cell>
          <cell r="O14">
            <v>15</v>
          </cell>
          <cell r="S14">
            <v>12</v>
          </cell>
          <cell r="AV14">
            <v>0</v>
          </cell>
          <cell r="BJ14">
            <v>0</v>
          </cell>
          <cell r="DK14">
            <v>232</v>
          </cell>
          <cell r="DO14">
            <v>228</v>
          </cell>
          <cell r="DS14">
            <v>97</v>
          </cell>
        </row>
        <row r="15">
          <cell r="C15">
            <v>391</v>
          </cell>
          <cell r="G15">
            <v>389</v>
          </cell>
          <cell r="O15">
            <v>14</v>
          </cell>
          <cell r="S15">
            <v>14</v>
          </cell>
          <cell r="AV15">
            <v>0</v>
          </cell>
          <cell r="BJ15">
            <v>0</v>
          </cell>
          <cell r="DK15">
            <v>296</v>
          </cell>
          <cell r="DO15">
            <v>294</v>
          </cell>
          <cell r="DS15">
            <v>110</v>
          </cell>
        </row>
        <row r="16">
          <cell r="C16">
            <v>91</v>
          </cell>
          <cell r="G16">
            <v>91</v>
          </cell>
          <cell r="O16">
            <v>3</v>
          </cell>
          <cell r="S16">
            <v>3</v>
          </cell>
          <cell r="AV16">
            <v>0</v>
          </cell>
          <cell r="BJ16">
            <v>0</v>
          </cell>
          <cell r="DK16">
            <v>77</v>
          </cell>
          <cell r="DO16">
            <v>77</v>
          </cell>
          <cell r="DS16">
            <v>36</v>
          </cell>
        </row>
        <row r="17">
          <cell r="C17">
            <v>215</v>
          </cell>
          <cell r="G17">
            <v>214</v>
          </cell>
          <cell r="O17">
            <v>13</v>
          </cell>
          <cell r="S17">
            <v>13</v>
          </cell>
          <cell r="AV17">
            <v>0</v>
          </cell>
          <cell r="BJ17">
            <v>0</v>
          </cell>
          <cell r="DK17">
            <v>182</v>
          </cell>
          <cell r="DO17">
            <v>181</v>
          </cell>
          <cell r="DS17">
            <v>49</v>
          </cell>
        </row>
        <row r="18">
          <cell r="C18">
            <v>211</v>
          </cell>
          <cell r="G18">
            <v>206</v>
          </cell>
          <cell r="O18">
            <v>16</v>
          </cell>
          <cell r="S18">
            <v>15</v>
          </cell>
          <cell r="AV18">
            <v>0</v>
          </cell>
          <cell r="BJ18">
            <v>0</v>
          </cell>
          <cell r="DK18">
            <v>175</v>
          </cell>
          <cell r="DO18">
            <v>172</v>
          </cell>
          <cell r="DS18">
            <v>95</v>
          </cell>
        </row>
        <row r="19">
          <cell r="C19">
            <v>270</v>
          </cell>
          <cell r="G19">
            <v>261</v>
          </cell>
          <cell r="O19">
            <v>10</v>
          </cell>
          <cell r="S19">
            <v>7</v>
          </cell>
          <cell r="AV19">
            <v>0</v>
          </cell>
          <cell r="BJ19">
            <v>0</v>
          </cell>
          <cell r="DK19">
            <v>190</v>
          </cell>
          <cell r="DO19">
            <v>185</v>
          </cell>
          <cell r="DS19">
            <v>100</v>
          </cell>
        </row>
        <row r="20">
          <cell r="C20">
            <v>468</v>
          </cell>
          <cell r="G20">
            <v>458</v>
          </cell>
          <cell r="O20">
            <v>14</v>
          </cell>
          <cell r="S20">
            <v>14</v>
          </cell>
          <cell r="AV20">
            <v>0</v>
          </cell>
          <cell r="BJ20">
            <v>0</v>
          </cell>
          <cell r="DK20">
            <v>411</v>
          </cell>
          <cell r="DO20">
            <v>402</v>
          </cell>
          <cell r="DS20">
            <v>146</v>
          </cell>
        </row>
        <row r="21">
          <cell r="C21">
            <v>405</v>
          </cell>
          <cell r="G21">
            <v>405</v>
          </cell>
          <cell r="O21">
            <v>24</v>
          </cell>
          <cell r="S21">
            <v>24</v>
          </cell>
          <cell r="AV21">
            <v>0</v>
          </cell>
          <cell r="BJ21">
            <v>0</v>
          </cell>
          <cell r="DK21">
            <v>313</v>
          </cell>
          <cell r="DO21">
            <v>313</v>
          </cell>
          <cell r="DS21">
            <v>214</v>
          </cell>
        </row>
        <row r="22">
          <cell r="C22">
            <v>217</v>
          </cell>
          <cell r="G22">
            <v>205</v>
          </cell>
          <cell r="O22">
            <v>13</v>
          </cell>
          <cell r="S22">
            <v>13</v>
          </cell>
          <cell r="AV22">
            <v>0</v>
          </cell>
          <cell r="BJ22">
            <v>0</v>
          </cell>
          <cell r="DK22">
            <v>168</v>
          </cell>
          <cell r="DO22">
            <v>163</v>
          </cell>
          <cell r="DS22">
            <v>56</v>
          </cell>
        </row>
        <row r="23">
          <cell r="C23">
            <v>256</v>
          </cell>
          <cell r="G23">
            <v>229</v>
          </cell>
          <cell r="O23">
            <v>7</v>
          </cell>
          <cell r="S23">
            <v>7</v>
          </cell>
          <cell r="AV23">
            <v>0</v>
          </cell>
          <cell r="BJ23">
            <v>0</v>
          </cell>
          <cell r="DK23">
            <v>225</v>
          </cell>
          <cell r="DO23">
            <v>199</v>
          </cell>
          <cell r="DS23">
            <v>63</v>
          </cell>
        </row>
        <row r="24">
          <cell r="C24">
            <v>311</v>
          </cell>
          <cell r="G24">
            <v>308</v>
          </cell>
          <cell r="O24">
            <v>6</v>
          </cell>
          <cell r="S24">
            <v>6</v>
          </cell>
          <cell r="AV24">
            <v>0</v>
          </cell>
          <cell r="BJ24">
            <v>0</v>
          </cell>
          <cell r="DK24">
            <v>273</v>
          </cell>
          <cell r="DO24">
            <v>270</v>
          </cell>
          <cell r="DS24">
            <v>84</v>
          </cell>
        </row>
        <row r="25">
          <cell r="C25">
            <v>255</v>
          </cell>
          <cell r="G25">
            <v>253</v>
          </cell>
          <cell r="O25">
            <v>7</v>
          </cell>
          <cell r="S25">
            <v>7</v>
          </cell>
          <cell r="AV25">
            <v>0</v>
          </cell>
          <cell r="BJ25">
            <v>0</v>
          </cell>
          <cell r="DK25">
            <v>214</v>
          </cell>
          <cell r="DO25">
            <v>213</v>
          </cell>
          <cell r="DS25">
            <v>75</v>
          </cell>
        </row>
        <row r="26">
          <cell r="C26">
            <v>218</v>
          </cell>
          <cell r="G26">
            <v>218</v>
          </cell>
          <cell r="O26">
            <v>6</v>
          </cell>
          <cell r="S26">
            <v>6</v>
          </cell>
          <cell r="AV26">
            <v>0</v>
          </cell>
          <cell r="BJ26">
            <v>0</v>
          </cell>
          <cell r="DK26">
            <v>166</v>
          </cell>
          <cell r="DO26">
            <v>166</v>
          </cell>
          <cell r="DS26">
            <v>60</v>
          </cell>
        </row>
        <row r="28">
          <cell r="C28">
            <v>2294</v>
          </cell>
          <cell r="G28">
            <v>2006</v>
          </cell>
          <cell r="O28">
            <v>95</v>
          </cell>
          <cell r="S28">
            <v>90</v>
          </cell>
          <cell r="AV28">
            <v>17</v>
          </cell>
          <cell r="BJ28">
            <v>0</v>
          </cell>
          <cell r="DK28">
            <v>1737</v>
          </cell>
          <cell r="DO28">
            <v>1544</v>
          </cell>
          <cell r="DS28">
            <v>900</v>
          </cell>
        </row>
        <row r="29">
          <cell r="C29">
            <v>719</v>
          </cell>
          <cell r="G29">
            <v>703</v>
          </cell>
          <cell r="O29">
            <v>30</v>
          </cell>
          <cell r="S29">
            <v>29</v>
          </cell>
          <cell r="AV29">
            <v>3</v>
          </cell>
          <cell r="BJ29">
            <v>0</v>
          </cell>
          <cell r="DK29">
            <v>484</v>
          </cell>
          <cell r="DO29">
            <v>476</v>
          </cell>
          <cell r="DS29">
            <v>279</v>
          </cell>
        </row>
        <row r="30">
          <cell r="C30">
            <v>761</v>
          </cell>
          <cell r="G30">
            <v>701</v>
          </cell>
          <cell r="O30">
            <v>43</v>
          </cell>
          <cell r="S30">
            <v>39</v>
          </cell>
          <cell r="AV30">
            <v>1</v>
          </cell>
          <cell r="BJ30">
            <v>0</v>
          </cell>
          <cell r="DK30">
            <v>529</v>
          </cell>
          <cell r="DO30">
            <v>484</v>
          </cell>
          <cell r="DS30">
            <v>243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</v>
          </cell>
          <cell r="G8">
            <v>0</v>
          </cell>
          <cell r="K8">
            <v>3</v>
          </cell>
          <cell r="L8">
            <v>2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2</v>
          </cell>
          <cell r="L9">
            <v>2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8</v>
          </cell>
          <cell r="L10">
            <v>8</v>
          </cell>
          <cell r="M10">
            <v>2</v>
          </cell>
        </row>
        <row r="11">
          <cell r="D11">
            <v>0</v>
          </cell>
          <cell r="G11">
            <v>0</v>
          </cell>
          <cell r="K11">
            <v>13</v>
          </cell>
          <cell r="L11">
            <v>10</v>
          </cell>
          <cell r="M11">
            <v>7</v>
          </cell>
        </row>
        <row r="12">
          <cell r="D12">
            <v>0</v>
          </cell>
          <cell r="G12">
            <v>0</v>
          </cell>
          <cell r="K12">
            <v>15</v>
          </cell>
          <cell r="L12">
            <v>15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9</v>
          </cell>
          <cell r="L13">
            <v>9</v>
          </cell>
          <cell r="M13">
            <v>1</v>
          </cell>
        </row>
        <row r="14">
          <cell r="D14">
            <v>0</v>
          </cell>
          <cell r="G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0</v>
          </cell>
          <cell r="L15">
            <v>0</v>
          </cell>
          <cell r="M15">
            <v>1</v>
          </cell>
        </row>
        <row r="16">
          <cell r="D16">
            <v>1</v>
          </cell>
          <cell r="G16">
            <v>0</v>
          </cell>
          <cell r="K16">
            <v>2</v>
          </cell>
          <cell r="L16">
            <v>0</v>
          </cell>
          <cell r="M16">
            <v>2</v>
          </cell>
        </row>
        <row r="17">
          <cell r="D17">
            <v>1</v>
          </cell>
          <cell r="G17">
            <v>0</v>
          </cell>
          <cell r="K17">
            <v>3</v>
          </cell>
          <cell r="L17">
            <v>1</v>
          </cell>
          <cell r="M17">
            <v>2</v>
          </cell>
        </row>
        <row r="18">
          <cell r="D18">
            <v>0</v>
          </cell>
          <cell r="G18">
            <v>0</v>
          </cell>
          <cell r="K18">
            <v>6</v>
          </cell>
          <cell r="L18">
            <v>6</v>
          </cell>
          <cell r="M18">
            <v>6</v>
          </cell>
        </row>
        <row r="19">
          <cell r="D19">
            <v>0</v>
          </cell>
          <cell r="G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14</v>
          </cell>
          <cell r="L20">
            <v>7</v>
          </cell>
          <cell r="M20">
            <v>5</v>
          </cell>
        </row>
        <row r="21">
          <cell r="D21">
            <v>0</v>
          </cell>
          <cell r="G21">
            <v>0</v>
          </cell>
          <cell r="K21">
            <v>4</v>
          </cell>
          <cell r="L21">
            <v>3</v>
          </cell>
          <cell r="M21">
            <v>22</v>
          </cell>
        </row>
        <row r="22">
          <cell r="D22">
            <v>0</v>
          </cell>
          <cell r="G22">
            <v>0</v>
          </cell>
          <cell r="K22">
            <v>3</v>
          </cell>
          <cell r="L22">
            <v>3</v>
          </cell>
          <cell r="M22">
            <v>1</v>
          </cell>
        </row>
        <row r="23">
          <cell r="D23">
            <v>0</v>
          </cell>
          <cell r="G23">
            <v>0</v>
          </cell>
          <cell r="K23">
            <v>1</v>
          </cell>
          <cell r="L23">
            <v>0</v>
          </cell>
          <cell r="M23">
            <v>1</v>
          </cell>
        </row>
        <row r="24">
          <cell r="D24">
            <v>0</v>
          </cell>
          <cell r="G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D26">
            <v>1</v>
          </cell>
          <cell r="G26">
            <v>0</v>
          </cell>
          <cell r="K26">
            <v>69</v>
          </cell>
          <cell r="L26">
            <v>47</v>
          </cell>
          <cell r="M26">
            <v>48</v>
          </cell>
        </row>
        <row r="27">
          <cell r="D27">
            <v>0</v>
          </cell>
          <cell r="G27">
            <v>0</v>
          </cell>
          <cell r="K27">
            <v>20</v>
          </cell>
          <cell r="L27">
            <v>18</v>
          </cell>
          <cell r="M27">
            <v>2</v>
          </cell>
        </row>
        <row r="28">
          <cell r="D28">
            <v>2</v>
          </cell>
          <cell r="G28">
            <v>0</v>
          </cell>
          <cell r="K28">
            <v>24</v>
          </cell>
          <cell r="L28">
            <v>17</v>
          </cell>
          <cell r="M28">
            <v>14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108</v>
          </cell>
          <cell r="F8">
            <v>2</v>
          </cell>
          <cell r="J8">
            <v>1</v>
          </cell>
          <cell r="K8">
            <v>0</v>
          </cell>
          <cell r="L8">
            <v>0</v>
          </cell>
          <cell r="M8">
            <v>98</v>
          </cell>
          <cell r="P8">
            <v>73</v>
          </cell>
          <cell r="T8">
            <v>54</v>
          </cell>
        </row>
        <row r="9">
          <cell r="D9">
            <v>108</v>
          </cell>
          <cell r="F9">
            <v>4</v>
          </cell>
          <cell r="J9">
            <v>2</v>
          </cell>
          <cell r="K9">
            <v>0</v>
          </cell>
          <cell r="L9">
            <v>1</v>
          </cell>
          <cell r="M9">
            <v>52</v>
          </cell>
          <cell r="P9">
            <v>84</v>
          </cell>
          <cell r="T9">
            <v>60</v>
          </cell>
        </row>
        <row r="10">
          <cell r="D10">
            <v>101</v>
          </cell>
          <cell r="F10">
            <v>3</v>
          </cell>
          <cell r="J10">
            <v>0</v>
          </cell>
          <cell r="K10">
            <v>0</v>
          </cell>
          <cell r="L10">
            <v>0</v>
          </cell>
          <cell r="M10">
            <v>53</v>
          </cell>
          <cell r="P10">
            <v>79</v>
          </cell>
          <cell r="T10">
            <v>30</v>
          </cell>
        </row>
        <row r="11">
          <cell r="D11">
            <v>188</v>
          </cell>
          <cell r="F11">
            <v>12</v>
          </cell>
          <cell r="J11">
            <v>0</v>
          </cell>
          <cell r="K11">
            <v>0</v>
          </cell>
          <cell r="L11">
            <v>0</v>
          </cell>
          <cell r="M11">
            <v>148</v>
          </cell>
          <cell r="P11">
            <v>157</v>
          </cell>
          <cell r="T11">
            <v>49</v>
          </cell>
        </row>
        <row r="12">
          <cell r="D12">
            <v>184</v>
          </cell>
          <cell r="F12">
            <v>4</v>
          </cell>
          <cell r="J12">
            <v>0</v>
          </cell>
          <cell r="K12">
            <v>0</v>
          </cell>
          <cell r="L12">
            <v>0</v>
          </cell>
          <cell r="M12">
            <v>102</v>
          </cell>
          <cell r="P12">
            <v>142</v>
          </cell>
          <cell r="T12">
            <v>57</v>
          </cell>
        </row>
        <row r="13">
          <cell r="D13">
            <v>180</v>
          </cell>
          <cell r="F13">
            <v>4</v>
          </cell>
          <cell r="J13">
            <v>0</v>
          </cell>
          <cell r="K13">
            <v>0</v>
          </cell>
          <cell r="L13">
            <v>0</v>
          </cell>
          <cell r="M13">
            <v>45</v>
          </cell>
          <cell r="P13">
            <v>136</v>
          </cell>
          <cell r="T13">
            <v>45</v>
          </cell>
        </row>
        <row r="14">
          <cell r="D14">
            <v>45</v>
          </cell>
          <cell r="F14">
            <v>1</v>
          </cell>
          <cell r="J14">
            <v>0</v>
          </cell>
          <cell r="K14">
            <v>0</v>
          </cell>
          <cell r="L14">
            <v>0</v>
          </cell>
          <cell r="M14">
            <v>12</v>
          </cell>
          <cell r="P14">
            <v>38</v>
          </cell>
          <cell r="T14">
            <v>21</v>
          </cell>
        </row>
        <row r="15">
          <cell r="D15">
            <v>130</v>
          </cell>
          <cell r="F15">
            <v>5</v>
          </cell>
          <cell r="J15">
            <v>0</v>
          </cell>
          <cell r="K15">
            <v>0</v>
          </cell>
          <cell r="L15">
            <v>0</v>
          </cell>
          <cell r="M15">
            <v>120</v>
          </cell>
          <cell r="P15">
            <v>115</v>
          </cell>
          <cell r="T15">
            <v>28</v>
          </cell>
        </row>
        <row r="16">
          <cell r="D16">
            <v>113</v>
          </cell>
          <cell r="F16">
            <v>5</v>
          </cell>
          <cell r="J16">
            <v>0</v>
          </cell>
          <cell r="K16">
            <v>0</v>
          </cell>
          <cell r="L16">
            <v>0</v>
          </cell>
          <cell r="M16">
            <v>53</v>
          </cell>
          <cell r="P16">
            <v>98</v>
          </cell>
          <cell r="T16">
            <v>51</v>
          </cell>
        </row>
        <row r="17">
          <cell r="D17">
            <v>107</v>
          </cell>
          <cell r="F17">
            <v>3</v>
          </cell>
          <cell r="J17">
            <v>0</v>
          </cell>
          <cell r="K17">
            <v>0</v>
          </cell>
          <cell r="L17">
            <v>0</v>
          </cell>
          <cell r="M17">
            <v>31</v>
          </cell>
          <cell r="P17">
            <v>79</v>
          </cell>
          <cell r="T17">
            <v>44</v>
          </cell>
        </row>
        <row r="18">
          <cell r="D18">
            <v>190</v>
          </cell>
          <cell r="F18">
            <v>7</v>
          </cell>
          <cell r="J18">
            <v>0</v>
          </cell>
          <cell r="K18">
            <v>0</v>
          </cell>
          <cell r="L18">
            <v>0</v>
          </cell>
          <cell r="M18">
            <v>62</v>
          </cell>
          <cell r="P18">
            <v>167</v>
          </cell>
          <cell r="T18">
            <v>78</v>
          </cell>
        </row>
        <row r="19">
          <cell r="D19">
            <v>190</v>
          </cell>
          <cell r="F19">
            <v>9</v>
          </cell>
          <cell r="J19">
            <v>0</v>
          </cell>
          <cell r="K19">
            <v>0</v>
          </cell>
          <cell r="L19">
            <v>0</v>
          </cell>
          <cell r="M19">
            <v>100</v>
          </cell>
          <cell r="P19">
            <v>145</v>
          </cell>
          <cell r="T19">
            <v>105</v>
          </cell>
        </row>
        <row r="20">
          <cell r="D20">
            <v>193</v>
          </cell>
          <cell r="F20">
            <v>13</v>
          </cell>
          <cell r="J20">
            <v>0</v>
          </cell>
          <cell r="K20">
            <v>0</v>
          </cell>
          <cell r="L20">
            <v>0</v>
          </cell>
          <cell r="M20">
            <v>24</v>
          </cell>
          <cell r="P20">
            <v>156</v>
          </cell>
          <cell r="T20">
            <v>53</v>
          </cell>
        </row>
        <row r="21">
          <cell r="D21">
            <v>94</v>
          </cell>
          <cell r="F21">
            <v>2</v>
          </cell>
          <cell r="J21">
            <v>0</v>
          </cell>
          <cell r="K21">
            <v>0</v>
          </cell>
          <cell r="L21">
            <v>0</v>
          </cell>
          <cell r="M21">
            <v>30</v>
          </cell>
          <cell r="P21">
            <v>82</v>
          </cell>
          <cell r="T21">
            <v>32</v>
          </cell>
        </row>
        <row r="22">
          <cell r="D22">
            <v>133</v>
          </cell>
          <cell r="F22">
            <v>3</v>
          </cell>
          <cell r="J22">
            <v>0</v>
          </cell>
          <cell r="K22">
            <v>0</v>
          </cell>
          <cell r="L22">
            <v>0</v>
          </cell>
          <cell r="M22">
            <v>80</v>
          </cell>
          <cell r="P22">
            <v>122</v>
          </cell>
          <cell r="T22">
            <v>29</v>
          </cell>
        </row>
        <row r="23">
          <cell r="D23">
            <v>102</v>
          </cell>
          <cell r="F23">
            <v>1</v>
          </cell>
          <cell r="J23">
            <v>0</v>
          </cell>
          <cell r="K23">
            <v>0</v>
          </cell>
          <cell r="L23">
            <v>0</v>
          </cell>
          <cell r="M23">
            <v>9</v>
          </cell>
          <cell r="P23">
            <v>82</v>
          </cell>
          <cell r="T23">
            <v>32</v>
          </cell>
        </row>
        <row r="24">
          <cell r="D24">
            <v>109</v>
          </cell>
          <cell r="F24">
            <v>3</v>
          </cell>
          <cell r="J24">
            <v>0</v>
          </cell>
          <cell r="K24">
            <v>0</v>
          </cell>
          <cell r="L24">
            <v>0</v>
          </cell>
          <cell r="M24">
            <v>17</v>
          </cell>
          <cell r="P24">
            <v>78</v>
          </cell>
          <cell r="T24">
            <v>27</v>
          </cell>
        </row>
        <row r="26">
          <cell r="D26">
            <v>302</v>
          </cell>
          <cell r="F26">
            <v>10</v>
          </cell>
          <cell r="J26">
            <v>3</v>
          </cell>
          <cell r="K26">
            <v>0</v>
          </cell>
          <cell r="L26">
            <v>0</v>
          </cell>
          <cell r="M26">
            <v>252</v>
          </cell>
          <cell r="P26">
            <v>232</v>
          </cell>
          <cell r="T26">
            <v>151</v>
          </cell>
        </row>
        <row r="27">
          <cell r="D27">
            <v>175</v>
          </cell>
          <cell r="F27">
            <v>4</v>
          </cell>
          <cell r="J27">
            <v>0</v>
          </cell>
          <cell r="K27">
            <v>0</v>
          </cell>
          <cell r="L27">
            <v>0</v>
          </cell>
          <cell r="M27">
            <v>108</v>
          </cell>
          <cell r="P27">
            <v>121</v>
          </cell>
          <cell r="T27">
            <v>74</v>
          </cell>
        </row>
        <row r="28">
          <cell r="D28">
            <v>198</v>
          </cell>
          <cell r="F28">
            <v>6</v>
          </cell>
          <cell r="J28">
            <v>0</v>
          </cell>
          <cell r="K28">
            <v>0</v>
          </cell>
          <cell r="L28">
            <v>0</v>
          </cell>
          <cell r="M28">
            <v>78</v>
          </cell>
          <cell r="P28">
            <v>138</v>
          </cell>
          <cell r="T28">
            <v>73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>
        <row r="8">
          <cell r="B8">
            <v>82</v>
          </cell>
          <cell r="D8">
            <v>82</v>
          </cell>
          <cell r="G8">
            <v>5</v>
          </cell>
          <cell r="J8">
            <v>1</v>
          </cell>
          <cell r="M8">
            <v>0</v>
          </cell>
          <cell r="P8">
            <v>74</v>
          </cell>
          <cell r="R8">
            <v>66</v>
          </cell>
          <cell r="T8">
            <v>66</v>
          </cell>
          <cell r="W8">
            <v>64</v>
          </cell>
        </row>
        <row r="9">
          <cell r="B9">
            <v>45</v>
          </cell>
          <cell r="D9">
            <v>45</v>
          </cell>
          <cell r="G9">
            <v>3</v>
          </cell>
          <cell r="J9">
            <v>0</v>
          </cell>
          <cell r="M9">
            <v>0</v>
          </cell>
          <cell r="P9">
            <v>28</v>
          </cell>
          <cell r="R9">
            <v>41</v>
          </cell>
          <cell r="T9">
            <v>41</v>
          </cell>
          <cell r="W9">
            <v>40</v>
          </cell>
        </row>
        <row r="10">
          <cell r="B10">
            <v>67</v>
          </cell>
          <cell r="D10">
            <v>66</v>
          </cell>
          <cell r="G10">
            <v>3</v>
          </cell>
          <cell r="J10">
            <v>2</v>
          </cell>
          <cell r="M10">
            <v>0</v>
          </cell>
          <cell r="P10">
            <v>35</v>
          </cell>
          <cell r="R10">
            <v>59</v>
          </cell>
          <cell r="T10">
            <v>58</v>
          </cell>
          <cell r="W10">
            <v>51</v>
          </cell>
        </row>
        <row r="11">
          <cell r="B11">
            <v>76</v>
          </cell>
          <cell r="D11">
            <v>76</v>
          </cell>
          <cell r="G11">
            <v>1</v>
          </cell>
          <cell r="J11">
            <v>1</v>
          </cell>
          <cell r="M11">
            <v>0</v>
          </cell>
          <cell r="P11">
            <v>75</v>
          </cell>
          <cell r="R11">
            <v>62</v>
          </cell>
          <cell r="T11">
            <v>62</v>
          </cell>
          <cell r="W11">
            <v>45</v>
          </cell>
        </row>
        <row r="12">
          <cell r="B12">
            <v>56</v>
          </cell>
          <cell r="D12">
            <v>56</v>
          </cell>
          <cell r="G12">
            <v>0</v>
          </cell>
          <cell r="J12">
            <v>0</v>
          </cell>
          <cell r="M12">
            <v>0</v>
          </cell>
          <cell r="P12">
            <v>55</v>
          </cell>
          <cell r="R12">
            <v>52</v>
          </cell>
          <cell r="T12">
            <v>52</v>
          </cell>
          <cell r="W12">
            <v>44</v>
          </cell>
        </row>
        <row r="13">
          <cell r="B13">
            <v>50</v>
          </cell>
          <cell r="D13">
            <v>50</v>
          </cell>
          <cell r="G13">
            <v>1</v>
          </cell>
          <cell r="J13">
            <v>1</v>
          </cell>
          <cell r="M13">
            <v>0</v>
          </cell>
          <cell r="P13">
            <v>34</v>
          </cell>
          <cell r="R13">
            <v>48</v>
          </cell>
          <cell r="T13">
            <v>48</v>
          </cell>
          <cell r="W13">
            <v>43</v>
          </cell>
        </row>
        <row r="14">
          <cell r="B14">
            <v>27</v>
          </cell>
          <cell r="D14">
            <v>27</v>
          </cell>
          <cell r="G14">
            <v>0</v>
          </cell>
          <cell r="J14">
            <v>0</v>
          </cell>
          <cell r="M14">
            <v>0</v>
          </cell>
          <cell r="P14">
            <v>15</v>
          </cell>
          <cell r="R14">
            <v>23</v>
          </cell>
          <cell r="T14">
            <v>23</v>
          </cell>
          <cell r="W14">
            <v>16</v>
          </cell>
        </row>
        <row r="15">
          <cell r="B15">
            <v>51</v>
          </cell>
          <cell r="D15">
            <v>51</v>
          </cell>
          <cell r="G15">
            <v>1</v>
          </cell>
          <cell r="J15">
            <v>0</v>
          </cell>
          <cell r="M15">
            <v>0</v>
          </cell>
          <cell r="P15">
            <v>25</v>
          </cell>
          <cell r="R15">
            <v>45</v>
          </cell>
          <cell r="T15">
            <v>45</v>
          </cell>
          <cell r="W15">
            <v>35</v>
          </cell>
        </row>
        <row r="16">
          <cell r="B16">
            <v>48</v>
          </cell>
          <cell r="D16">
            <v>47</v>
          </cell>
          <cell r="G16">
            <v>1</v>
          </cell>
          <cell r="J16">
            <v>0</v>
          </cell>
          <cell r="M16">
            <v>0</v>
          </cell>
          <cell r="P16">
            <v>46</v>
          </cell>
          <cell r="R16">
            <v>42</v>
          </cell>
          <cell r="T16">
            <v>41</v>
          </cell>
          <cell r="W16">
            <v>40</v>
          </cell>
        </row>
        <row r="17">
          <cell r="B17">
            <v>54</v>
          </cell>
          <cell r="D17">
            <v>54</v>
          </cell>
          <cell r="G17">
            <v>2</v>
          </cell>
          <cell r="J17">
            <v>1</v>
          </cell>
          <cell r="M17">
            <v>1</v>
          </cell>
          <cell r="P17">
            <v>25</v>
          </cell>
          <cell r="R17">
            <v>46</v>
          </cell>
          <cell r="T17">
            <v>46</v>
          </cell>
          <cell r="W17">
            <v>40</v>
          </cell>
        </row>
        <row r="18">
          <cell r="B18">
            <v>47</v>
          </cell>
          <cell r="D18">
            <v>47</v>
          </cell>
          <cell r="G18">
            <v>2</v>
          </cell>
          <cell r="J18">
            <v>0</v>
          </cell>
          <cell r="M18">
            <v>0</v>
          </cell>
          <cell r="P18">
            <v>25</v>
          </cell>
          <cell r="R18">
            <v>39</v>
          </cell>
          <cell r="T18">
            <v>39</v>
          </cell>
          <cell r="W18">
            <v>34</v>
          </cell>
        </row>
        <row r="19">
          <cell r="B19">
            <v>103</v>
          </cell>
          <cell r="D19">
            <v>102</v>
          </cell>
          <cell r="G19">
            <v>1</v>
          </cell>
          <cell r="J19">
            <v>0</v>
          </cell>
          <cell r="M19">
            <v>0</v>
          </cell>
          <cell r="P19">
            <v>68</v>
          </cell>
          <cell r="R19">
            <v>84</v>
          </cell>
          <cell r="T19">
            <v>84</v>
          </cell>
          <cell r="W19">
            <v>76</v>
          </cell>
        </row>
        <row r="20">
          <cell r="B20">
            <v>26</v>
          </cell>
          <cell r="D20">
            <v>26</v>
          </cell>
          <cell r="G20">
            <v>0</v>
          </cell>
          <cell r="J20">
            <v>0</v>
          </cell>
          <cell r="M20">
            <v>0</v>
          </cell>
          <cell r="P20">
            <v>12</v>
          </cell>
          <cell r="R20">
            <v>25</v>
          </cell>
          <cell r="T20">
            <v>25</v>
          </cell>
          <cell r="W20">
            <v>21</v>
          </cell>
        </row>
        <row r="21">
          <cell r="B21">
            <v>25</v>
          </cell>
          <cell r="D21">
            <v>24</v>
          </cell>
          <cell r="G21">
            <v>0</v>
          </cell>
          <cell r="J21">
            <v>1</v>
          </cell>
          <cell r="M21">
            <v>1</v>
          </cell>
          <cell r="P21">
            <v>8</v>
          </cell>
          <cell r="R21">
            <v>24</v>
          </cell>
          <cell r="T21">
            <v>23</v>
          </cell>
          <cell r="W21">
            <v>21</v>
          </cell>
        </row>
        <row r="22">
          <cell r="B22">
            <v>44</v>
          </cell>
          <cell r="D22">
            <v>44</v>
          </cell>
          <cell r="G22">
            <v>0</v>
          </cell>
          <cell r="J22">
            <v>0</v>
          </cell>
          <cell r="M22">
            <v>0</v>
          </cell>
          <cell r="P22">
            <v>43</v>
          </cell>
          <cell r="R22">
            <v>27</v>
          </cell>
          <cell r="T22">
            <v>27</v>
          </cell>
          <cell r="W22">
            <v>37</v>
          </cell>
        </row>
        <row r="23">
          <cell r="B23">
            <v>32</v>
          </cell>
          <cell r="D23">
            <v>32</v>
          </cell>
          <cell r="G23">
            <v>1</v>
          </cell>
          <cell r="J23">
            <v>0</v>
          </cell>
          <cell r="M23">
            <v>0</v>
          </cell>
          <cell r="P23">
            <v>1</v>
          </cell>
          <cell r="R23">
            <v>58</v>
          </cell>
          <cell r="T23">
            <v>58</v>
          </cell>
          <cell r="W23">
            <v>24</v>
          </cell>
        </row>
        <row r="24">
          <cell r="B24">
            <v>70</v>
          </cell>
          <cell r="D24">
            <v>70</v>
          </cell>
          <cell r="G24">
            <v>2</v>
          </cell>
          <cell r="J24">
            <v>0</v>
          </cell>
          <cell r="M24">
            <v>0</v>
          </cell>
          <cell r="P24">
            <v>41</v>
          </cell>
          <cell r="R24">
            <v>85</v>
          </cell>
          <cell r="T24">
            <v>85</v>
          </cell>
          <cell r="W24">
            <v>47</v>
          </cell>
        </row>
        <row r="25">
          <cell r="B25">
            <v>100</v>
          </cell>
          <cell r="D25">
            <v>99</v>
          </cell>
          <cell r="G25">
            <v>2</v>
          </cell>
          <cell r="J25">
            <v>0</v>
          </cell>
          <cell r="M25">
            <v>0</v>
          </cell>
          <cell r="P25">
            <v>20</v>
          </cell>
          <cell r="R25">
            <v>44</v>
          </cell>
          <cell r="T25">
            <v>42</v>
          </cell>
          <cell r="W25">
            <v>76</v>
          </cell>
        </row>
        <row r="26">
          <cell r="B26">
            <v>852</v>
          </cell>
          <cell r="D26">
            <v>829</v>
          </cell>
          <cell r="G26">
            <v>25</v>
          </cell>
          <cell r="J26">
            <v>2</v>
          </cell>
          <cell r="M26">
            <v>0</v>
          </cell>
          <cell r="P26">
            <v>494</v>
          </cell>
          <cell r="R26">
            <v>715</v>
          </cell>
          <cell r="T26">
            <v>698</v>
          </cell>
          <cell r="W26">
            <v>582</v>
          </cell>
        </row>
        <row r="27">
          <cell r="B27">
            <v>167</v>
          </cell>
          <cell r="D27">
            <v>166</v>
          </cell>
          <cell r="G27">
            <v>5</v>
          </cell>
          <cell r="J27">
            <v>1</v>
          </cell>
          <cell r="M27">
            <v>0</v>
          </cell>
          <cell r="P27">
            <v>142</v>
          </cell>
          <cell r="R27">
            <v>140</v>
          </cell>
          <cell r="T27">
            <v>140</v>
          </cell>
          <cell r="W27">
            <v>125</v>
          </cell>
        </row>
        <row r="28">
          <cell r="B28">
            <v>152</v>
          </cell>
          <cell r="D28">
            <v>149</v>
          </cell>
          <cell r="G28">
            <v>2</v>
          </cell>
          <cell r="J28">
            <v>0</v>
          </cell>
          <cell r="M28">
            <v>0</v>
          </cell>
          <cell r="P28">
            <v>142</v>
          </cell>
          <cell r="R28">
            <v>135</v>
          </cell>
          <cell r="T28">
            <v>132</v>
          </cell>
          <cell r="W28">
            <v>108</v>
          </cell>
        </row>
      </sheetData>
      <sheetData sheetId="2"/>
      <sheetData sheetId="3">
        <row r="8">
          <cell r="B8">
            <v>38</v>
          </cell>
          <cell r="D8">
            <v>38</v>
          </cell>
          <cell r="G8">
            <v>2</v>
          </cell>
          <cell r="J8">
            <v>1</v>
          </cell>
          <cell r="M8">
            <v>0</v>
          </cell>
          <cell r="P8">
            <v>37</v>
          </cell>
          <cell r="R8">
            <v>31</v>
          </cell>
          <cell r="T8">
            <v>31</v>
          </cell>
          <cell r="W8">
            <v>31</v>
          </cell>
        </row>
        <row r="9">
          <cell r="B9">
            <v>15</v>
          </cell>
          <cell r="D9">
            <v>15</v>
          </cell>
          <cell r="G9">
            <v>2</v>
          </cell>
          <cell r="J9">
            <v>0</v>
          </cell>
          <cell r="M9">
            <v>0</v>
          </cell>
          <cell r="P9">
            <v>7</v>
          </cell>
          <cell r="R9">
            <v>13</v>
          </cell>
          <cell r="T9">
            <v>13</v>
          </cell>
          <cell r="W9">
            <v>13</v>
          </cell>
        </row>
        <row r="10">
          <cell r="B10">
            <v>28</v>
          </cell>
          <cell r="D10">
            <v>28</v>
          </cell>
          <cell r="G10">
            <v>1</v>
          </cell>
          <cell r="J10">
            <v>1</v>
          </cell>
          <cell r="M10">
            <v>0</v>
          </cell>
          <cell r="P10">
            <v>17</v>
          </cell>
          <cell r="R10">
            <v>23</v>
          </cell>
          <cell r="T10">
            <v>23</v>
          </cell>
          <cell r="W10">
            <v>22</v>
          </cell>
        </row>
        <row r="11">
          <cell r="B11">
            <v>32</v>
          </cell>
          <cell r="D11">
            <v>32</v>
          </cell>
          <cell r="G11">
            <v>0</v>
          </cell>
          <cell r="J11">
            <v>0</v>
          </cell>
          <cell r="M11">
            <v>0</v>
          </cell>
          <cell r="P11">
            <v>32</v>
          </cell>
          <cell r="R11">
            <v>24</v>
          </cell>
          <cell r="T11">
            <v>24</v>
          </cell>
          <cell r="W11">
            <v>21</v>
          </cell>
        </row>
        <row r="12">
          <cell r="B12">
            <v>22</v>
          </cell>
          <cell r="D12">
            <v>22</v>
          </cell>
          <cell r="G12">
            <v>0</v>
          </cell>
          <cell r="J12">
            <v>0</v>
          </cell>
          <cell r="M12">
            <v>0</v>
          </cell>
          <cell r="P12">
            <v>21</v>
          </cell>
          <cell r="R12">
            <v>21</v>
          </cell>
          <cell r="T12">
            <v>21</v>
          </cell>
          <cell r="W12">
            <v>16</v>
          </cell>
        </row>
        <row r="13">
          <cell r="B13">
            <v>21</v>
          </cell>
          <cell r="D13">
            <v>21</v>
          </cell>
          <cell r="G13">
            <v>1</v>
          </cell>
          <cell r="J13">
            <v>0</v>
          </cell>
          <cell r="M13">
            <v>0</v>
          </cell>
          <cell r="P13">
            <v>15</v>
          </cell>
          <cell r="R13">
            <v>19</v>
          </cell>
          <cell r="T13">
            <v>19</v>
          </cell>
          <cell r="W13">
            <v>16</v>
          </cell>
        </row>
        <row r="14">
          <cell r="B14">
            <v>12</v>
          </cell>
          <cell r="D14">
            <v>12</v>
          </cell>
          <cell r="G14">
            <v>0</v>
          </cell>
          <cell r="J14">
            <v>0</v>
          </cell>
          <cell r="M14">
            <v>0</v>
          </cell>
          <cell r="P14">
            <v>6</v>
          </cell>
          <cell r="R14">
            <v>11</v>
          </cell>
          <cell r="T14">
            <v>11</v>
          </cell>
          <cell r="W14">
            <v>10</v>
          </cell>
        </row>
        <row r="15">
          <cell r="B15">
            <v>31</v>
          </cell>
          <cell r="D15">
            <v>31</v>
          </cell>
          <cell r="G15">
            <v>1</v>
          </cell>
          <cell r="J15">
            <v>0</v>
          </cell>
          <cell r="M15">
            <v>0</v>
          </cell>
          <cell r="P15">
            <v>15</v>
          </cell>
          <cell r="R15">
            <v>26</v>
          </cell>
          <cell r="T15">
            <v>26</v>
          </cell>
          <cell r="W15">
            <v>23</v>
          </cell>
        </row>
        <row r="16">
          <cell r="B16">
            <v>21</v>
          </cell>
          <cell r="D16">
            <v>21</v>
          </cell>
          <cell r="G16">
            <v>0</v>
          </cell>
          <cell r="J16">
            <v>0</v>
          </cell>
          <cell r="M16">
            <v>0</v>
          </cell>
          <cell r="P16">
            <v>20</v>
          </cell>
          <cell r="R16">
            <v>18</v>
          </cell>
          <cell r="T16">
            <v>18</v>
          </cell>
          <cell r="W16">
            <v>17</v>
          </cell>
        </row>
        <row r="17">
          <cell r="B17">
            <v>20</v>
          </cell>
          <cell r="D17">
            <v>20</v>
          </cell>
          <cell r="G17">
            <v>1</v>
          </cell>
          <cell r="J17">
            <v>0</v>
          </cell>
          <cell r="M17">
            <v>0</v>
          </cell>
          <cell r="P17">
            <v>11</v>
          </cell>
          <cell r="R17">
            <v>17</v>
          </cell>
          <cell r="T17">
            <v>17</v>
          </cell>
          <cell r="W17">
            <v>16</v>
          </cell>
        </row>
        <row r="18">
          <cell r="B18">
            <v>20</v>
          </cell>
          <cell r="D18">
            <v>20</v>
          </cell>
          <cell r="G18">
            <v>0</v>
          </cell>
          <cell r="J18">
            <v>0</v>
          </cell>
          <cell r="M18">
            <v>0</v>
          </cell>
          <cell r="P18">
            <v>9</v>
          </cell>
          <cell r="R18">
            <v>18</v>
          </cell>
          <cell r="T18">
            <v>18</v>
          </cell>
          <cell r="W18">
            <v>17</v>
          </cell>
        </row>
        <row r="19">
          <cell r="B19">
            <v>59</v>
          </cell>
          <cell r="D19">
            <v>59</v>
          </cell>
          <cell r="G19">
            <v>1</v>
          </cell>
          <cell r="J19">
            <v>0</v>
          </cell>
          <cell r="M19">
            <v>0</v>
          </cell>
          <cell r="P19">
            <v>42</v>
          </cell>
          <cell r="R19">
            <v>48</v>
          </cell>
          <cell r="T19">
            <v>48</v>
          </cell>
          <cell r="W19">
            <v>45</v>
          </cell>
        </row>
        <row r="20">
          <cell r="B20">
            <v>12</v>
          </cell>
          <cell r="D20">
            <v>12</v>
          </cell>
          <cell r="G20">
            <v>0</v>
          </cell>
          <cell r="J20">
            <v>0</v>
          </cell>
          <cell r="M20">
            <v>0</v>
          </cell>
          <cell r="P20">
            <v>4</v>
          </cell>
          <cell r="R20">
            <v>12</v>
          </cell>
          <cell r="T20">
            <v>12</v>
          </cell>
          <cell r="W20">
            <v>10</v>
          </cell>
        </row>
        <row r="21">
          <cell r="B21">
            <v>10</v>
          </cell>
          <cell r="D21">
            <v>10</v>
          </cell>
          <cell r="G21">
            <v>0</v>
          </cell>
          <cell r="J21">
            <v>0</v>
          </cell>
          <cell r="M21">
            <v>1</v>
          </cell>
          <cell r="P21">
            <v>3</v>
          </cell>
          <cell r="R21">
            <v>9</v>
          </cell>
          <cell r="T21">
            <v>9</v>
          </cell>
          <cell r="W21">
            <v>8</v>
          </cell>
        </row>
        <row r="22">
          <cell r="B22">
            <v>17</v>
          </cell>
          <cell r="D22">
            <v>17</v>
          </cell>
          <cell r="G22">
            <v>0</v>
          </cell>
          <cell r="J22">
            <v>0</v>
          </cell>
          <cell r="M22">
            <v>0</v>
          </cell>
          <cell r="P22">
            <v>16</v>
          </cell>
          <cell r="R22">
            <v>17</v>
          </cell>
          <cell r="T22">
            <v>17</v>
          </cell>
          <cell r="W22">
            <v>16</v>
          </cell>
        </row>
        <row r="23">
          <cell r="B23">
            <v>18</v>
          </cell>
          <cell r="D23">
            <v>18</v>
          </cell>
          <cell r="G23">
            <v>1</v>
          </cell>
          <cell r="J23">
            <v>0</v>
          </cell>
          <cell r="M23">
            <v>0</v>
          </cell>
          <cell r="P23">
            <v>1</v>
          </cell>
          <cell r="R23">
            <v>15</v>
          </cell>
          <cell r="T23">
            <v>15</v>
          </cell>
          <cell r="W23">
            <v>14</v>
          </cell>
        </row>
        <row r="24">
          <cell r="B24">
            <v>9</v>
          </cell>
          <cell r="D24">
            <v>9</v>
          </cell>
          <cell r="G24">
            <v>0</v>
          </cell>
          <cell r="J24">
            <v>0</v>
          </cell>
          <cell r="M24">
            <v>0</v>
          </cell>
          <cell r="P24">
            <v>5</v>
          </cell>
          <cell r="R24">
            <v>6</v>
          </cell>
          <cell r="T24">
            <v>6</v>
          </cell>
          <cell r="W24">
            <v>5</v>
          </cell>
        </row>
        <row r="25">
          <cell r="B25">
            <v>21</v>
          </cell>
          <cell r="D25">
            <v>22</v>
          </cell>
          <cell r="G25">
            <v>1</v>
          </cell>
          <cell r="J25">
            <v>0</v>
          </cell>
          <cell r="M25">
            <v>0</v>
          </cell>
          <cell r="P25">
            <v>8</v>
          </cell>
          <cell r="R25">
            <v>16</v>
          </cell>
          <cell r="T25">
            <v>16</v>
          </cell>
          <cell r="W25">
            <v>15</v>
          </cell>
        </row>
        <row r="26">
          <cell r="B26">
            <v>220</v>
          </cell>
          <cell r="D26">
            <v>218</v>
          </cell>
          <cell r="G26">
            <v>4</v>
          </cell>
          <cell r="J26">
            <v>1</v>
          </cell>
          <cell r="M26">
            <v>0</v>
          </cell>
          <cell r="P26">
            <v>128</v>
          </cell>
          <cell r="R26">
            <v>191</v>
          </cell>
          <cell r="T26">
            <v>190</v>
          </cell>
          <cell r="W26">
            <v>171</v>
          </cell>
        </row>
        <row r="27">
          <cell r="B27">
            <v>94</v>
          </cell>
          <cell r="D27">
            <v>94</v>
          </cell>
          <cell r="G27">
            <v>3</v>
          </cell>
          <cell r="J27">
            <v>0</v>
          </cell>
          <cell r="M27">
            <v>0</v>
          </cell>
          <cell r="P27">
            <v>80</v>
          </cell>
          <cell r="R27">
            <v>79</v>
          </cell>
          <cell r="T27">
            <v>79</v>
          </cell>
          <cell r="W27">
            <v>72</v>
          </cell>
        </row>
        <row r="28">
          <cell r="B28">
            <v>51</v>
          </cell>
          <cell r="D28">
            <v>51</v>
          </cell>
          <cell r="G28">
            <v>0</v>
          </cell>
          <cell r="J28">
            <v>0</v>
          </cell>
          <cell r="M28">
            <v>0</v>
          </cell>
          <cell r="P28">
            <v>48</v>
          </cell>
          <cell r="R28">
            <v>44</v>
          </cell>
          <cell r="T28">
            <v>44</v>
          </cell>
          <cell r="W28">
            <v>38</v>
          </cell>
        </row>
      </sheetData>
      <sheetData sheetId="4"/>
      <sheetData sheetId="5">
        <row r="8">
          <cell r="B8">
            <v>11</v>
          </cell>
          <cell r="D8">
            <v>11</v>
          </cell>
          <cell r="G8">
            <v>0</v>
          </cell>
          <cell r="J8">
            <v>0</v>
          </cell>
          <cell r="M8">
            <v>0</v>
          </cell>
          <cell r="P8">
            <v>11</v>
          </cell>
          <cell r="R8">
            <v>11</v>
          </cell>
          <cell r="T8">
            <v>11</v>
          </cell>
          <cell r="W8">
            <v>11</v>
          </cell>
        </row>
        <row r="9">
          <cell r="B9">
            <v>7</v>
          </cell>
          <cell r="D9">
            <v>7</v>
          </cell>
          <cell r="G9">
            <v>0</v>
          </cell>
          <cell r="J9">
            <v>0</v>
          </cell>
          <cell r="M9">
            <v>0</v>
          </cell>
          <cell r="P9">
            <v>3</v>
          </cell>
          <cell r="R9">
            <v>7</v>
          </cell>
          <cell r="T9">
            <v>7</v>
          </cell>
          <cell r="W9">
            <v>6</v>
          </cell>
        </row>
        <row r="10">
          <cell r="B10">
            <v>8</v>
          </cell>
          <cell r="D10">
            <v>7</v>
          </cell>
          <cell r="G10">
            <v>0</v>
          </cell>
          <cell r="J10">
            <v>0</v>
          </cell>
          <cell r="M10">
            <v>0</v>
          </cell>
          <cell r="P10">
            <v>2</v>
          </cell>
          <cell r="R10">
            <v>7</v>
          </cell>
          <cell r="T10">
            <v>6</v>
          </cell>
          <cell r="W10">
            <v>6</v>
          </cell>
        </row>
        <row r="11">
          <cell r="B11">
            <v>6</v>
          </cell>
          <cell r="D11">
            <v>6</v>
          </cell>
          <cell r="G11">
            <v>0</v>
          </cell>
          <cell r="J11">
            <v>0</v>
          </cell>
          <cell r="M11">
            <v>0</v>
          </cell>
          <cell r="P11">
            <v>6</v>
          </cell>
          <cell r="R11">
            <v>6</v>
          </cell>
          <cell r="T11">
            <v>6</v>
          </cell>
          <cell r="W11">
            <v>6</v>
          </cell>
        </row>
        <row r="12">
          <cell r="B12">
            <v>9</v>
          </cell>
          <cell r="D12">
            <v>9</v>
          </cell>
          <cell r="G12">
            <v>0</v>
          </cell>
          <cell r="J12">
            <v>0</v>
          </cell>
          <cell r="M12">
            <v>0</v>
          </cell>
          <cell r="P12">
            <v>9</v>
          </cell>
          <cell r="R12">
            <v>8</v>
          </cell>
          <cell r="T12">
            <v>8</v>
          </cell>
          <cell r="W12">
            <v>8</v>
          </cell>
        </row>
        <row r="13">
          <cell r="B13">
            <v>3</v>
          </cell>
          <cell r="D13">
            <v>3</v>
          </cell>
          <cell r="G13">
            <v>0</v>
          </cell>
          <cell r="J13">
            <v>0</v>
          </cell>
          <cell r="M13">
            <v>0</v>
          </cell>
          <cell r="P13">
            <v>2</v>
          </cell>
          <cell r="R13">
            <v>3</v>
          </cell>
          <cell r="T13">
            <v>3</v>
          </cell>
          <cell r="W13">
            <v>2</v>
          </cell>
        </row>
        <row r="14">
          <cell r="B14">
            <v>0</v>
          </cell>
          <cell r="D14">
            <v>0</v>
          </cell>
          <cell r="G14">
            <v>0</v>
          </cell>
          <cell r="J14">
            <v>0</v>
          </cell>
          <cell r="M14">
            <v>0</v>
          </cell>
          <cell r="P14">
            <v>0</v>
          </cell>
          <cell r="R14">
            <v>0</v>
          </cell>
          <cell r="T14">
            <v>0</v>
          </cell>
          <cell r="W14">
            <v>0</v>
          </cell>
        </row>
        <row r="15">
          <cell r="B15">
            <v>0</v>
          </cell>
          <cell r="D15">
            <v>0</v>
          </cell>
          <cell r="G15">
            <v>0</v>
          </cell>
          <cell r="J15">
            <v>0</v>
          </cell>
          <cell r="M15">
            <v>0</v>
          </cell>
          <cell r="P15">
            <v>0</v>
          </cell>
          <cell r="R15">
            <v>0</v>
          </cell>
          <cell r="T15">
            <v>0</v>
          </cell>
          <cell r="W15">
            <v>0</v>
          </cell>
        </row>
        <row r="16">
          <cell r="B16">
            <v>6</v>
          </cell>
          <cell r="D16">
            <v>6</v>
          </cell>
          <cell r="G16">
            <v>1</v>
          </cell>
          <cell r="J16">
            <v>0</v>
          </cell>
          <cell r="M16">
            <v>0</v>
          </cell>
          <cell r="P16">
            <v>6</v>
          </cell>
          <cell r="R16">
            <v>5</v>
          </cell>
          <cell r="T16">
            <v>5</v>
          </cell>
          <cell r="W16">
            <v>5</v>
          </cell>
        </row>
        <row r="17">
          <cell r="B17">
            <v>0</v>
          </cell>
          <cell r="D17">
            <v>0</v>
          </cell>
          <cell r="G17">
            <v>0</v>
          </cell>
          <cell r="J17">
            <v>0</v>
          </cell>
          <cell r="M17">
            <v>0</v>
          </cell>
          <cell r="P17">
            <v>0</v>
          </cell>
          <cell r="R17">
            <v>0</v>
          </cell>
          <cell r="T17">
            <v>0</v>
          </cell>
          <cell r="W17">
            <v>0</v>
          </cell>
        </row>
        <row r="18">
          <cell r="B18">
            <v>0</v>
          </cell>
          <cell r="D18">
            <v>0</v>
          </cell>
          <cell r="G18">
            <v>0</v>
          </cell>
          <cell r="J18">
            <v>0</v>
          </cell>
          <cell r="M18">
            <v>0</v>
          </cell>
          <cell r="P18">
            <v>0</v>
          </cell>
          <cell r="R18">
            <v>0</v>
          </cell>
          <cell r="T18">
            <v>0</v>
          </cell>
          <cell r="W18">
            <v>0</v>
          </cell>
        </row>
        <row r="19">
          <cell r="B19">
            <v>7</v>
          </cell>
          <cell r="D19">
            <v>7</v>
          </cell>
          <cell r="G19">
            <v>1</v>
          </cell>
          <cell r="J19">
            <v>0</v>
          </cell>
          <cell r="M19">
            <v>0</v>
          </cell>
          <cell r="P19">
            <v>5</v>
          </cell>
          <cell r="R19">
            <v>4</v>
          </cell>
          <cell r="T19">
            <v>4</v>
          </cell>
          <cell r="W19">
            <v>4</v>
          </cell>
        </row>
        <row r="20">
          <cell r="B20">
            <v>5</v>
          </cell>
          <cell r="D20">
            <v>5</v>
          </cell>
          <cell r="G20">
            <v>0</v>
          </cell>
          <cell r="J20">
            <v>0</v>
          </cell>
          <cell r="M20">
            <v>0</v>
          </cell>
          <cell r="P20">
            <v>3</v>
          </cell>
          <cell r="R20">
            <v>4</v>
          </cell>
          <cell r="T20">
            <v>4</v>
          </cell>
          <cell r="W20">
            <v>4</v>
          </cell>
        </row>
        <row r="21">
          <cell r="B21">
            <v>2</v>
          </cell>
          <cell r="D21">
            <v>2</v>
          </cell>
          <cell r="G21">
            <v>0</v>
          </cell>
          <cell r="J21">
            <v>0</v>
          </cell>
          <cell r="M21">
            <v>0</v>
          </cell>
          <cell r="P21">
            <v>0</v>
          </cell>
          <cell r="R21">
            <v>2</v>
          </cell>
          <cell r="T21">
            <v>2</v>
          </cell>
          <cell r="W21">
            <v>2</v>
          </cell>
        </row>
        <row r="22">
          <cell r="B22">
            <v>0</v>
          </cell>
          <cell r="D22">
            <v>0</v>
          </cell>
          <cell r="G22">
            <v>0</v>
          </cell>
          <cell r="J22">
            <v>0</v>
          </cell>
          <cell r="M22">
            <v>0</v>
          </cell>
          <cell r="P22">
            <v>0</v>
          </cell>
          <cell r="R22">
            <v>0</v>
          </cell>
          <cell r="T22">
            <v>0</v>
          </cell>
          <cell r="W22">
            <v>0</v>
          </cell>
        </row>
        <row r="23">
          <cell r="B23">
            <v>0</v>
          </cell>
          <cell r="D23">
            <v>0</v>
          </cell>
          <cell r="G23">
            <v>0</v>
          </cell>
          <cell r="J23">
            <v>0</v>
          </cell>
          <cell r="M23">
            <v>0</v>
          </cell>
          <cell r="P23">
            <v>0</v>
          </cell>
          <cell r="R23">
            <v>5</v>
          </cell>
          <cell r="T23">
            <v>5</v>
          </cell>
          <cell r="W23">
            <v>0</v>
          </cell>
        </row>
        <row r="24">
          <cell r="B24">
            <v>5</v>
          </cell>
          <cell r="D24">
            <v>5</v>
          </cell>
          <cell r="G24">
            <v>0</v>
          </cell>
          <cell r="J24">
            <v>0</v>
          </cell>
          <cell r="M24">
            <v>0</v>
          </cell>
          <cell r="P24">
            <v>4</v>
          </cell>
          <cell r="R24">
            <v>0</v>
          </cell>
          <cell r="T24">
            <v>0</v>
          </cell>
          <cell r="W24">
            <v>3</v>
          </cell>
        </row>
        <row r="25">
          <cell r="B25">
            <v>0</v>
          </cell>
          <cell r="D25">
            <v>0</v>
          </cell>
          <cell r="G25">
            <v>0</v>
          </cell>
          <cell r="J25">
            <v>0</v>
          </cell>
          <cell r="M25">
            <v>0</v>
          </cell>
          <cell r="P25">
            <v>0</v>
          </cell>
          <cell r="R25">
            <v>0</v>
          </cell>
          <cell r="T25">
            <v>0</v>
          </cell>
          <cell r="W25">
            <v>0</v>
          </cell>
        </row>
        <row r="26">
          <cell r="B26">
            <v>144</v>
          </cell>
          <cell r="D26">
            <v>141</v>
          </cell>
          <cell r="G26">
            <v>13</v>
          </cell>
          <cell r="J26">
            <v>0</v>
          </cell>
          <cell r="M26">
            <v>0</v>
          </cell>
          <cell r="P26">
            <v>77</v>
          </cell>
          <cell r="R26">
            <v>121</v>
          </cell>
          <cell r="T26">
            <v>118</v>
          </cell>
          <cell r="W26">
            <v>106</v>
          </cell>
        </row>
        <row r="27">
          <cell r="B27">
            <v>14</v>
          </cell>
          <cell r="D27">
            <v>14</v>
          </cell>
          <cell r="G27">
            <v>1</v>
          </cell>
          <cell r="J27">
            <v>0</v>
          </cell>
          <cell r="M27">
            <v>0</v>
          </cell>
          <cell r="P27">
            <v>13</v>
          </cell>
          <cell r="R27">
            <v>13</v>
          </cell>
          <cell r="T27">
            <v>13</v>
          </cell>
          <cell r="W27">
            <v>12</v>
          </cell>
        </row>
        <row r="28">
          <cell r="B28">
            <v>19</v>
          </cell>
          <cell r="D28">
            <v>19</v>
          </cell>
          <cell r="G28">
            <v>0</v>
          </cell>
          <cell r="J28">
            <v>0</v>
          </cell>
          <cell r="M28">
            <v>0</v>
          </cell>
          <cell r="P28">
            <v>19</v>
          </cell>
          <cell r="R28">
            <v>17</v>
          </cell>
          <cell r="T28">
            <v>17</v>
          </cell>
          <cell r="W28">
            <v>15</v>
          </cell>
        </row>
      </sheetData>
      <sheetData sheetId="6"/>
      <sheetData sheetId="7">
        <row r="8">
          <cell r="B8">
            <v>1</v>
          </cell>
          <cell r="D8">
            <v>1</v>
          </cell>
          <cell r="G8">
            <v>0</v>
          </cell>
          <cell r="J8">
            <v>0</v>
          </cell>
          <cell r="M8">
            <v>0</v>
          </cell>
          <cell r="P8">
            <v>1</v>
          </cell>
          <cell r="R8">
            <v>0</v>
          </cell>
          <cell r="T8">
            <v>0</v>
          </cell>
          <cell r="W8">
            <v>0</v>
          </cell>
        </row>
        <row r="9">
          <cell r="B9">
            <v>0</v>
          </cell>
          <cell r="D9">
            <v>0</v>
          </cell>
          <cell r="G9">
            <v>0</v>
          </cell>
          <cell r="J9">
            <v>0</v>
          </cell>
          <cell r="M9">
            <v>0</v>
          </cell>
          <cell r="P9">
            <v>0</v>
          </cell>
          <cell r="R9">
            <v>0</v>
          </cell>
          <cell r="T9">
            <v>0</v>
          </cell>
          <cell r="W9">
            <v>0</v>
          </cell>
        </row>
        <row r="10">
          <cell r="B10">
            <v>1</v>
          </cell>
          <cell r="D10">
            <v>1</v>
          </cell>
          <cell r="G10">
            <v>0</v>
          </cell>
          <cell r="J10">
            <v>0</v>
          </cell>
          <cell r="M10">
            <v>0</v>
          </cell>
          <cell r="P10">
            <v>0</v>
          </cell>
          <cell r="R10">
            <v>1</v>
          </cell>
          <cell r="T10">
            <v>1</v>
          </cell>
          <cell r="W10">
            <v>1</v>
          </cell>
        </row>
        <row r="11">
          <cell r="B11">
            <v>2</v>
          </cell>
          <cell r="D11">
            <v>2</v>
          </cell>
          <cell r="G11">
            <v>0</v>
          </cell>
          <cell r="J11">
            <v>0</v>
          </cell>
          <cell r="M11">
            <v>0</v>
          </cell>
          <cell r="P11">
            <v>2</v>
          </cell>
          <cell r="R11">
            <v>2</v>
          </cell>
          <cell r="T11">
            <v>2</v>
          </cell>
          <cell r="W11">
            <v>1</v>
          </cell>
        </row>
        <row r="12">
          <cell r="B12">
            <v>2</v>
          </cell>
          <cell r="D12">
            <v>2</v>
          </cell>
          <cell r="G12">
            <v>0</v>
          </cell>
          <cell r="J12">
            <v>0</v>
          </cell>
          <cell r="M12">
            <v>0</v>
          </cell>
          <cell r="P12">
            <v>2</v>
          </cell>
          <cell r="R12">
            <v>2</v>
          </cell>
          <cell r="T12">
            <v>2</v>
          </cell>
          <cell r="W12">
            <v>0</v>
          </cell>
        </row>
        <row r="13">
          <cell r="B13">
            <v>4</v>
          </cell>
          <cell r="D13">
            <v>4</v>
          </cell>
          <cell r="G13">
            <v>0</v>
          </cell>
          <cell r="J13">
            <v>0</v>
          </cell>
          <cell r="M13">
            <v>0</v>
          </cell>
          <cell r="P13">
            <v>2</v>
          </cell>
          <cell r="R13">
            <v>3</v>
          </cell>
          <cell r="T13">
            <v>3</v>
          </cell>
          <cell r="W13">
            <v>1</v>
          </cell>
        </row>
        <row r="14">
          <cell r="B14">
            <v>1</v>
          </cell>
          <cell r="D14">
            <v>1</v>
          </cell>
          <cell r="G14">
            <v>0</v>
          </cell>
          <cell r="J14">
            <v>0</v>
          </cell>
          <cell r="M14">
            <v>0</v>
          </cell>
          <cell r="P14">
            <v>1</v>
          </cell>
          <cell r="R14">
            <v>1</v>
          </cell>
          <cell r="T14">
            <v>1</v>
          </cell>
          <cell r="W14">
            <v>1</v>
          </cell>
        </row>
        <row r="15">
          <cell r="B15">
            <v>1</v>
          </cell>
          <cell r="D15">
            <v>1</v>
          </cell>
          <cell r="G15">
            <v>0</v>
          </cell>
          <cell r="J15">
            <v>0</v>
          </cell>
          <cell r="M15">
            <v>0</v>
          </cell>
          <cell r="P15">
            <v>1</v>
          </cell>
          <cell r="R15">
            <v>1</v>
          </cell>
          <cell r="T15">
            <v>1</v>
          </cell>
          <cell r="W15">
            <v>1</v>
          </cell>
        </row>
        <row r="16">
          <cell r="B16">
            <v>1</v>
          </cell>
          <cell r="D16">
            <v>1</v>
          </cell>
          <cell r="G16">
            <v>0</v>
          </cell>
          <cell r="J16">
            <v>0</v>
          </cell>
          <cell r="M16">
            <v>0</v>
          </cell>
          <cell r="P16">
            <v>1</v>
          </cell>
          <cell r="R16">
            <v>1</v>
          </cell>
          <cell r="T16">
            <v>1</v>
          </cell>
          <cell r="W16">
            <v>1</v>
          </cell>
        </row>
        <row r="17">
          <cell r="B17">
            <v>2</v>
          </cell>
          <cell r="D17">
            <v>2</v>
          </cell>
          <cell r="G17">
            <v>0</v>
          </cell>
          <cell r="J17">
            <v>0</v>
          </cell>
          <cell r="M17">
            <v>0</v>
          </cell>
          <cell r="P17">
            <v>0</v>
          </cell>
          <cell r="R17">
            <v>2</v>
          </cell>
          <cell r="T17">
            <v>2</v>
          </cell>
          <cell r="W17">
            <v>2</v>
          </cell>
        </row>
        <row r="18">
          <cell r="B18">
            <v>2</v>
          </cell>
          <cell r="D18">
            <v>2</v>
          </cell>
          <cell r="G18">
            <v>0</v>
          </cell>
          <cell r="J18">
            <v>0</v>
          </cell>
          <cell r="M18">
            <v>0</v>
          </cell>
          <cell r="P18">
            <v>1</v>
          </cell>
          <cell r="R18">
            <v>2</v>
          </cell>
          <cell r="T18">
            <v>2</v>
          </cell>
          <cell r="W18">
            <v>1</v>
          </cell>
        </row>
        <row r="19">
          <cell r="B19">
            <v>5</v>
          </cell>
          <cell r="D19">
            <v>5</v>
          </cell>
          <cell r="G19">
            <v>1</v>
          </cell>
          <cell r="J19">
            <v>0</v>
          </cell>
          <cell r="M19">
            <v>0</v>
          </cell>
          <cell r="P19">
            <v>5</v>
          </cell>
          <cell r="R19">
            <v>4</v>
          </cell>
          <cell r="T19">
            <v>4</v>
          </cell>
          <cell r="W19">
            <v>2</v>
          </cell>
        </row>
        <row r="20">
          <cell r="B20">
            <v>1</v>
          </cell>
          <cell r="D20">
            <v>1</v>
          </cell>
          <cell r="G20">
            <v>0</v>
          </cell>
          <cell r="J20">
            <v>0</v>
          </cell>
          <cell r="M20">
            <v>0</v>
          </cell>
          <cell r="P20">
            <v>1</v>
          </cell>
          <cell r="R20">
            <v>1</v>
          </cell>
          <cell r="T20">
            <v>1</v>
          </cell>
          <cell r="W20">
            <v>0</v>
          </cell>
        </row>
        <row r="21">
          <cell r="B21">
            <v>1</v>
          </cell>
          <cell r="D21">
            <v>1</v>
          </cell>
          <cell r="G21">
            <v>0</v>
          </cell>
          <cell r="J21">
            <v>0</v>
          </cell>
          <cell r="M21">
            <v>0</v>
          </cell>
          <cell r="P21">
            <v>0</v>
          </cell>
          <cell r="R21">
            <v>1</v>
          </cell>
          <cell r="T21">
            <v>1</v>
          </cell>
          <cell r="W21">
            <v>1</v>
          </cell>
        </row>
        <row r="22">
          <cell r="B22">
            <v>2</v>
          </cell>
          <cell r="D22">
            <v>2</v>
          </cell>
          <cell r="G22">
            <v>0</v>
          </cell>
          <cell r="J22">
            <v>0</v>
          </cell>
          <cell r="M22">
            <v>0</v>
          </cell>
          <cell r="P22">
            <v>2</v>
          </cell>
          <cell r="R22">
            <v>2</v>
          </cell>
          <cell r="T22">
            <v>2</v>
          </cell>
          <cell r="W22">
            <v>2</v>
          </cell>
        </row>
        <row r="23">
          <cell r="B23">
            <v>3</v>
          </cell>
          <cell r="D23">
            <v>3</v>
          </cell>
          <cell r="G23">
            <v>0</v>
          </cell>
          <cell r="J23">
            <v>0</v>
          </cell>
          <cell r="M23">
            <v>0</v>
          </cell>
          <cell r="P23">
            <v>1</v>
          </cell>
          <cell r="R23">
            <v>3</v>
          </cell>
          <cell r="T23">
            <v>3</v>
          </cell>
          <cell r="W23">
            <v>3</v>
          </cell>
        </row>
        <row r="24">
          <cell r="B24">
            <v>0</v>
          </cell>
          <cell r="D24">
            <v>0</v>
          </cell>
          <cell r="G24">
            <v>0</v>
          </cell>
          <cell r="J24">
            <v>0</v>
          </cell>
          <cell r="M24">
            <v>0</v>
          </cell>
          <cell r="P24">
            <v>0</v>
          </cell>
          <cell r="R24">
            <v>0</v>
          </cell>
          <cell r="T24">
            <v>0</v>
          </cell>
          <cell r="W24">
            <v>0</v>
          </cell>
        </row>
        <row r="25">
          <cell r="B25">
            <v>2</v>
          </cell>
          <cell r="D25">
            <v>2</v>
          </cell>
          <cell r="G25">
            <v>0</v>
          </cell>
          <cell r="J25">
            <v>0</v>
          </cell>
          <cell r="M25">
            <v>1</v>
          </cell>
          <cell r="P25">
            <v>0</v>
          </cell>
          <cell r="R25">
            <v>2</v>
          </cell>
          <cell r="T25">
            <v>2</v>
          </cell>
          <cell r="W25">
            <v>2</v>
          </cell>
        </row>
        <row r="26">
          <cell r="B26">
            <v>23</v>
          </cell>
          <cell r="D26">
            <v>21</v>
          </cell>
          <cell r="G26">
            <v>4</v>
          </cell>
          <cell r="J26">
            <v>0</v>
          </cell>
          <cell r="M26">
            <v>0</v>
          </cell>
          <cell r="P26">
            <v>14</v>
          </cell>
          <cell r="R26">
            <v>15</v>
          </cell>
          <cell r="T26">
            <v>13</v>
          </cell>
          <cell r="W26">
            <v>11</v>
          </cell>
        </row>
        <row r="27">
          <cell r="B27">
            <v>1</v>
          </cell>
          <cell r="D27">
            <v>1</v>
          </cell>
          <cell r="G27">
            <v>0</v>
          </cell>
          <cell r="J27">
            <v>0</v>
          </cell>
          <cell r="M27">
            <v>0</v>
          </cell>
          <cell r="P27">
            <v>1</v>
          </cell>
          <cell r="R27">
            <v>1</v>
          </cell>
          <cell r="T27">
            <v>1</v>
          </cell>
          <cell r="W27">
            <v>1</v>
          </cell>
        </row>
        <row r="28">
          <cell r="B28">
            <v>5</v>
          </cell>
          <cell r="D28">
            <v>5</v>
          </cell>
          <cell r="G28">
            <v>0</v>
          </cell>
          <cell r="J28">
            <v>0</v>
          </cell>
          <cell r="M28">
            <v>0</v>
          </cell>
          <cell r="P28">
            <v>3</v>
          </cell>
          <cell r="R28">
            <v>5</v>
          </cell>
          <cell r="T28">
            <v>5</v>
          </cell>
          <cell r="W28">
            <v>4</v>
          </cell>
        </row>
      </sheetData>
      <sheetData sheetId="8"/>
      <sheetData sheetId="9">
        <row r="8">
          <cell r="B8">
            <v>158</v>
          </cell>
          <cell r="D8">
            <v>155</v>
          </cell>
          <cell r="G8">
            <v>7</v>
          </cell>
          <cell r="J8">
            <v>4</v>
          </cell>
          <cell r="M8">
            <v>1</v>
          </cell>
          <cell r="P8">
            <v>134</v>
          </cell>
          <cell r="R8">
            <v>125</v>
          </cell>
          <cell r="T8">
            <v>124</v>
          </cell>
          <cell r="W8">
            <v>113</v>
          </cell>
        </row>
        <row r="9">
          <cell r="B9">
            <v>67</v>
          </cell>
          <cell r="D9">
            <v>66</v>
          </cell>
          <cell r="G9">
            <v>6</v>
          </cell>
          <cell r="J9">
            <v>1</v>
          </cell>
          <cell r="M9">
            <v>0</v>
          </cell>
          <cell r="P9">
            <v>47</v>
          </cell>
          <cell r="R9">
            <v>57</v>
          </cell>
          <cell r="T9">
            <v>56</v>
          </cell>
          <cell r="W9">
            <v>47</v>
          </cell>
        </row>
        <row r="10">
          <cell r="B10">
            <v>91</v>
          </cell>
          <cell r="D10">
            <v>90</v>
          </cell>
          <cell r="G10">
            <v>5</v>
          </cell>
          <cell r="J10">
            <v>0</v>
          </cell>
          <cell r="M10">
            <v>2</v>
          </cell>
          <cell r="P10">
            <v>60</v>
          </cell>
          <cell r="R10">
            <v>77</v>
          </cell>
          <cell r="T10">
            <v>77</v>
          </cell>
          <cell r="W10">
            <v>67</v>
          </cell>
        </row>
        <row r="11">
          <cell r="B11">
            <v>122</v>
          </cell>
          <cell r="D11">
            <v>120</v>
          </cell>
          <cell r="G11">
            <v>4</v>
          </cell>
          <cell r="J11">
            <v>2</v>
          </cell>
          <cell r="M11">
            <v>0</v>
          </cell>
          <cell r="P11">
            <v>115</v>
          </cell>
          <cell r="R11">
            <v>108</v>
          </cell>
          <cell r="T11">
            <v>107</v>
          </cell>
          <cell r="W11">
            <v>73</v>
          </cell>
        </row>
        <row r="12">
          <cell r="B12">
            <v>88</v>
          </cell>
          <cell r="D12">
            <v>86</v>
          </cell>
          <cell r="G12">
            <v>6</v>
          </cell>
          <cell r="J12">
            <v>1</v>
          </cell>
          <cell r="M12">
            <v>0</v>
          </cell>
          <cell r="P12">
            <v>78</v>
          </cell>
          <cell r="R12">
            <v>75</v>
          </cell>
          <cell r="T12">
            <v>75</v>
          </cell>
          <cell r="W12">
            <v>69</v>
          </cell>
        </row>
        <row r="13">
          <cell r="B13">
            <v>92</v>
          </cell>
          <cell r="D13">
            <v>92</v>
          </cell>
          <cell r="G13">
            <v>2</v>
          </cell>
          <cell r="J13">
            <v>1</v>
          </cell>
          <cell r="M13">
            <v>0</v>
          </cell>
          <cell r="P13">
            <v>66</v>
          </cell>
          <cell r="R13">
            <v>85</v>
          </cell>
          <cell r="T13">
            <v>85</v>
          </cell>
          <cell r="W13">
            <v>67</v>
          </cell>
        </row>
        <row r="14">
          <cell r="B14">
            <v>42</v>
          </cell>
          <cell r="D14">
            <v>42</v>
          </cell>
          <cell r="G14">
            <v>0</v>
          </cell>
          <cell r="J14">
            <v>0</v>
          </cell>
          <cell r="M14">
            <v>0</v>
          </cell>
          <cell r="P14">
            <v>24</v>
          </cell>
          <cell r="R14">
            <v>39</v>
          </cell>
          <cell r="T14">
            <v>39</v>
          </cell>
          <cell r="W14">
            <v>26</v>
          </cell>
        </row>
        <row r="15">
          <cell r="B15">
            <v>100</v>
          </cell>
          <cell r="D15">
            <v>98</v>
          </cell>
          <cell r="G15">
            <v>9</v>
          </cell>
          <cell r="J15">
            <v>1</v>
          </cell>
          <cell r="M15">
            <v>0</v>
          </cell>
          <cell r="P15">
            <v>61</v>
          </cell>
          <cell r="R15">
            <v>85</v>
          </cell>
          <cell r="T15">
            <v>83</v>
          </cell>
          <cell r="W15">
            <v>70</v>
          </cell>
        </row>
        <row r="16">
          <cell r="B16">
            <v>71</v>
          </cell>
          <cell r="D16">
            <v>69</v>
          </cell>
          <cell r="G16">
            <v>3</v>
          </cell>
          <cell r="J16">
            <v>2</v>
          </cell>
          <cell r="M16">
            <v>1</v>
          </cell>
          <cell r="P16">
            <v>68</v>
          </cell>
          <cell r="R16">
            <v>62</v>
          </cell>
          <cell r="T16">
            <v>60</v>
          </cell>
          <cell r="W16">
            <v>58</v>
          </cell>
        </row>
        <row r="17">
          <cell r="B17">
            <v>111</v>
          </cell>
          <cell r="D17">
            <v>107</v>
          </cell>
          <cell r="G17">
            <v>8</v>
          </cell>
          <cell r="J17">
            <v>1</v>
          </cell>
          <cell r="M17">
            <v>2</v>
          </cell>
          <cell r="P17">
            <v>55</v>
          </cell>
          <cell r="R17">
            <v>93</v>
          </cell>
          <cell r="T17">
            <v>90</v>
          </cell>
          <cell r="W17">
            <v>77</v>
          </cell>
        </row>
        <row r="18">
          <cell r="B18">
            <v>83</v>
          </cell>
          <cell r="D18">
            <v>82</v>
          </cell>
          <cell r="G18">
            <v>4</v>
          </cell>
          <cell r="J18">
            <v>0</v>
          </cell>
          <cell r="M18">
            <v>0</v>
          </cell>
          <cell r="P18">
            <v>54</v>
          </cell>
          <cell r="R18">
            <v>72</v>
          </cell>
          <cell r="T18">
            <v>72</v>
          </cell>
          <cell r="W18">
            <v>61</v>
          </cell>
        </row>
        <row r="19">
          <cell r="B19">
            <v>210</v>
          </cell>
          <cell r="D19">
            <v>206</v>
          </cell>
          <cell r="G19">
            <v>2</v>
          </cell>
          <cell r="J19">
            <v>0</v>
          </cell>
          <cell r="M19">
            <v>0</v>
          </cell>
          <cell r="P19">
            <v>138</v>
          </cell>
          <cell r="R19">
            <v>189</v>
          </cell>
          <cell r="T19">
            <v>187</v>
          </cell>
          <cell r="W19">
            <v>173</v>
          </cell>
        </row>
        <row r="20">
          <cell r="B20">
            <v>48</v>
          </cell>
          <cell r="D20">
            <v>41</v>
          </cell>
          <cell r="G20">
            <v>4</v>
          </cell>
          <cell r="J20">
            <v>2</v>
          </cell>
          <cell r="M20">
            <v>1</v>
          </cell>
          <cell r="P20">
            <v>25</v>
          </cell>
          <cell r="R20">
            <v>40</v>
          </cell>
          <cell r="T20">
            <v>36</v>
          </cell>
          <cell r="W20">
            <v>30</v>
          </cell>
        </row>
        <row r="21">
          <cell r="B21">
            <v>73</v>
          </cell>
          <cell r="D21">
            <v>59</v>
          </cell>
          <cell r="G21">
            <v>8</v>
          </cell>
          <cell r="J21">
            <v>1</v>
          </cell>
          <cell r="M21">
            <v>2</v>
          </cell>
          <cell r="P21">
            <v>28</v>
          </cell>
          <cell r="R21">
            <v>61</v>
          </cell>
          <cell r="T21">
            <v>48</v>
          </cell>
          <cell r="W21">
            <v>43</v>
          </cell>
        </row>
        <row r="22">
          <cell r="B22">
            <v>88</v>
          </cell>
          <cell r="D22">
            <v>87</v>
          </cell>
          <cell r="G22">
            <v>3</v>
          </cell>
          <cell r="J22">
            <v>1</v>
          </cell>
          <cell r="M22">
            <v>1</v>
          </cell>
          <cell r="P22">
            <v>86</v>
          </cell>
          <cell r="R22">
            <v>82</v>
          </cell>
          <cell r="T22">
            <v>81</v>
          </cell>
          <cell r="W22">
            <v>65</v>
          </cell>
        </row>
        <row r="23">
          <cell r="B23">
            <v>102</v>
          </cell>
          <cell r="D23">
            <v>102</v>
          </cell>
          <cell r="G23">
            <v>0</v>
          </cell>
          <cell r="J23">
            <v>0</v>
          </cell>
          <cell r="M23">
            <v>0</v>
          </cell>
          <cell r="P23">
            <v>13</v>
          </cell>
          <cell r="R23">
            <v>94</v>
          </cell>
          <cell r="T23">
            <v>94</v>
          </cell>
          <cell r="W23">
            <v>72</v>
          </cell>
        </row>
        <row r="24">
          <cell r="B24">
            <v>93</v>
          </cell>
          <cell r="D24">
            <v>93</v>
          </cell>
          <cell r="G24">
            <v>4</v>
          </cell>
          <cell r="J24">
            <v>0</v>
          </cell>
          <cell r="M24">
            <v>0</v>
          </cell>
          <cell r="P24">
            <v>50</v>
          </cell>
          <cell r="R24">
            <v>84</v>
          </cell>
          <cell r="T24">
            <v>84</v>
          </cell>
          <cell r="W24">
            <v>74</v>
          </cell>
        </row>
        <row r="25">
          <cell r="B25">
            <v>102</v>
          </cell>
          <cell r="D25">
            <v>82</v>
          </cell>
          <cell r="G25">
            <v>0</v>
          </cell>
          <cell r="J25">
            <v>1</v>
          </cell>
          <cell r="M25">
            <v>1</v>
          </cell>
          <cell r="P25">
            <v>23</v>
          </cell>
          <cell r="R25">
            <v>83</v>
          </cell>
          <cell r="T25">
            <v>69</v>
          </cell>
          <cell r="W25">
            <v>63</v>
          </cell>
        </row>
        <row r="26">
          <cell r="B26">
            <v>830</v>
          </cell>
          <cell r="D26">
            <v>752</v>
          </cell>
          <cell r="G26">
            <v>37</v>
          </cell>
          <cell r="J26">
            <v>5</v>
          </cell>
          <cell r="M26">
            <v>1</v>
          </cell>
          <cell r="P26">
            <v>423</v>
          </cell>
          <cell r="R26">
            <v>707</v>
          </cell>
          <cell r="T26">
            <v>642</v>
          </cell>
          <cell r="W26">
            <v>505</v>
          </cell>
        </row>
        <row r="27">
          <cell r="B27">
            <v>226</v>
          </cell>
          <cell r="D27">
            <v>220</v>
          </cell>
          <cell r="G27">
            <v>8</v>
          </cell>
          <cell r="J27">
            <v>0</v>
          </cell>
          <cell r="M27">
            <v>3</v>
          </cell>
          <cell r="P27">
            <v>187</v>
          </cell>
          <cell r="R27">
            <v>191</v>
          </cell>
          <cell r="T27">
            <v>188</v>
          </cell>
          <cell r="W27">
            <v>165</v>
          </cell>
        </row>
        <row r="28">
          <cell r="B28">
            <v>214</v>
          </cell>
          <cell r="D28">
            <v>211</v>
          </cell>
          <cell r="G28">
            <v>6</v>
          </cell>
          <cell r="J28">
            <v>1</v>
          </cell>
          <cell r="M28">
            <v>1</v>
          </cell>
          <cell r="P28">
            <v>188</v>
          </cell>
          <cell r="R28">
            <v>186</v>
          </cell>
          <cell r="T28">
            <v>185</v>
          </cell>
          <cell r="W28">
            <v>160</v>
          </cell>
        </row>
      </sheetData>
      <sheetData sheetId="10"/>
      <sheetData sheetId="11"/>
      <sheetData sheetId="12"/>
      <sheetData sheetId="13"/>
      <sheetData sheetId="14">
        <row r="8">
          <cell r="B8">
            <v>348</v>
          </cell>
          <cell r="D8">
            <v>342</v>
          </cell>
          <cell r="G8">
            <v>28</v>
          </cell>
          <cell r="J8">
            <v>16</v>
          </cell>
          <cell r="M8">
            <v>4</v>
          </cell>
          <cell r="P8">
            <v>296</v>
          </cell>
          <cell r="R8">
            <v>275</v>
          </cell>
          <cell r="T8">
            <v>272</v>
          </cell>
          <cell r="W8">
            <v>252</v>
          </cell>
        </row>
        <row r="9">
          <cell r="B9">
            <v>180</v>
          </cell>
          <cell r="D9">
            <v>180</v>
          </cell>
          <cell r="G9">
            <v>7</v>
          </cell>
          <cell r="J9">
            <v>1</v>
          </cell>
          <cell r="M9">
            <v>0</v>
          </cell>
          <cell r="P9">
            <v>124</v>
          </cell>
          <cell r="R9">
            <v>164</v>
          </cell>
          <cell r="T9">
            <v>164</v>
          </cell>
          <cell r="W9">
            <v>148</v>
          </cell>
        </row>
        <row r="10">
          <cell r="B10">
            <v>185</v>
          </cell>
          <cell r="D10">
            <v>183</v>
          </cell>
          <cell r="G10">
            <v>8</v>
          </cell>
          <cell r="J10">
            <v>2</v>
          </cell>
          <cell r="M10">
            <v>0</v>
          </cell>
          <cell r="P10">
            <v>100</v>
          </cell>
          <cell r="R10">
            <v>160</v>
          </cell>
          <cell r="T10">
            <v>160</v>
          </cell>
          <cell r="W10">
            <v>131</v>
          </cell>
        </row>
        <row r="11">
          <cell r="B11">
            <v>271</v>
          </cell>
          <cell r="D11">
            <v>266</v>
          </cell>
          <cell r="G11">
            <v>8</v>
          </cell>
          <cell r="J11">
            <v>3</v>
          </cell>
          <cell r="M11">
            <v>0</v>
          </cell>
          <cell r="P11">
            <v>259</v>
          </cell>
          <cell r="R11">
            <v>244</v>
          </cell>
          <cell r="T11">
            <v>240</v>
          </cell>
          <cell r="W11">
            <v>143</v>
          </cell>
        </row>
        <row r="12">
          <cell r="B12">
            <v>186</v>
          </cell>
          <cell r="D12">
            <v>182</v>
          </cell>
          <cell r="G12">
            <v>14</v>
          </cell>
          <cell r="J12">
            <v>3</v>
          </cell>
          <cell r="M12">
            <v>3</v>
          </cell>
          <cell r="P12">
            <v>171</v>
          </cell>
          <cell r="R12">
            <v>161</v>
          </cell>
          <cell r="T12">
            <v>158</v>
          </cell>
          <cell r="W12">
            <v>139</v>
          </cell>
        </row>
        <row r="13">
          <cell r="B13">
            <v>213</v>
          </cell>
          <cell r="D13">
            <v>212</v>
          </cell>
          <cell r="G13">
            <v>5</v>
          </cell>
          <cell r="J13">
            <v>2</v>
          </cell>
          <cell r="M13">
            <v>1</v>
          </cell>
          <cell r="P13">
            <v>129</v>
          </cell>
          <cell r="R13">
            <v>193</v>
          </cell>
          <cell r="T13">
            <v>192</v>
          </cell>
          <cell r="W13">
            <v>157</v>
          </cell>
        </row>
        <row r="14">
          <cell r="B14">
            <v>92</v>
          </cell>
          <cell r="D14">
            <v>92</v>
          </cell>
          <cell r="G14">
            <v>4</v>
          </cell>
          <cell r="J14">
            <v>0</v>
          </cell>
          <cell r="M14">
            <v>0</v>
          </cell>
          <cell r="P14">
            <v>32</v>
          </cell>
          <cell r="R14">
            <v>76</v>
          </cell>
          <cell r="T14">
            <v>76</v>
          </cell>
          <cell r="W14">
            <v>62</v>
          </cell>
        </row>
        <row r="15">
          <cell r="B15">
            <v>205</v>
          </cell>
          <cell r="D15">
            <v>204</v>
          </cell>
          <cell r="G15">
            <v>18</v>
          </cell>
          <cell r="J15">
            <v>3</v>
          </cell>
          <cell r="M15">
            <v>0</v>
          </cell>
          <cell r="P15">
            <v>136</v>
          </cell>
          <cell r="R15">
            <v>177</v>
          </cell>
          <cell r="T15">
            <v>176</v>
          </cell>
          <cell r="W15">
            <v>158</v>
          </cell>
        </row>
        <row r="16">
          <cell r="B16">
            <v>120</v>
          </cell>
          <cell r="D16">
            <v>117</v>
          </cell>
          <cell r="G16">
            <v>13</v>
          </cell>
          <cell r="J16">
            <v>2</v>
          </cell>
          <cell r="M16">
            <v>0</v>
          </cell>
          <cell r="P16">
            <v>116</v>
          </cell>
          <cell r="R16">
            <v>107</v>
          </cell>
          <cell r="T16">
            <v>105</v>
          </cell>
          <cell r="W16">
            <v>104</v>
          </cell>
        </row>
        <row r="17">
          <cell r="B17">
            <v>285</v>
          </cell>
          <cell r="D17">
            <v>276</v>
          </cell>
          <cell r="G17">
            <v>21</v>
          </cell>
          <cell r="J17">
            <v>2</v>
          </cell>
          <cell r="M17">
            <v>0</v>
          </cell>
          <cell r="P17">
            <v>122</v>
          </cell>
          <cell r="R17">
            <v>242</v>
          </cell>
          <cell r="T17">
            <v>236</v>
          </cell>
          <cell r="W17">
            <v>215</v>
          </cell>
        </row>
        <row r="18">
          <cell r="B18">
            <v>213</v>
          </cell>
          <cell r="D18">
            <v>210</v>
          </cell>
          <cell r="G18">
            <v>19</v>
          </cell>
          <cell r="J18">
            <v>1</v>
          </cell>
          <cell r="M18">
            <v>0</v>
          </cell>
          <cell r="P18">
            <v>118</v>
          </cell>
          <cell r="R18">
            <v>179</v>
          </cell>
          <cell r="T18">
            <v>177</v>
          </cell>
          <cell r="W18">
            <v>141</v>
          </cell>
        </row>
        <row r="19">
          <cell r="B19">
            <v>329</v>
          </cell>
          <cell r="D19">
            <v>321</v>
          </cell>
          <cell r="G19">
            <v>20</v>
          </cell>
          <cell r="J19">
            <v>0</v>
          </cell>
          <cell r="M19">
            <v>0</v>
          </cell>
          <cell r="P19">
            <v>221</v>
          </cell>
          <cell r="R19">
            <v>289</v>
          </cell>
          <cell r="T19">
            <v>286</v>
          </cell>
          <cell r="W19">
            <v>269</v>
          </cell>
        </row>
        <row r="20">
          <cell r="B20">
            <v>10</v>
          </cell>
          <cell r="D20">
            <v>9</v>
          </cell>
          <cell r="G20">
            <v>3</v>
          </cell>
          <cell r="J20">
            <v>0</v>
          </cell>
          <cell r="M20">
            <v>0</v>
          </cell>
          <cell r="P20">
            <v>3</v>
          </cell>
          <cell r="R20">
            <v>7</v>
          </cell>
          <cell r="T20">
            <v>7</v>
          </cell>
          <cell r="W20">
            <v>5</v>
          </cell>
        </row>
        <row r="21">
          <cell r="B21">
            <v>175</v>
          </cell>
          <cell r="D21">
            <v>156</v>
          </cell>
          <cell r="G21">
            <v>14</v>
          </cell>
          <cell r="J21">
            <v>1</v>
          </cell>
          <cell r="M21">
            <v>2</v>
          </cell>
          <cell r="P21">
            <v>73</v>
          </cell>
          <cell r="R21">
            <v>148</v>
          </cell>
          <cell r="T21">
            <v>132</v>
          </cell>
          <cell r="W21">
            <v>111</v>
          </cell>
        </row>
        <row r="22">
          <cell r="B22">
            <v>162</v>
          </cell>
          <cell r="D22">
            <v>159</v>
          </cell>
          <cell r="G22">
            <v>3</v>
          </cell>
          <cell r="J22">
            <v>1</v>
          </cell>
          <cell r="M22">
            <v>0</v>
          </cell>
          <cell r="P22">
            <v>156</v>
          </cell>
          <cell r="R22">
            <v>148</v>
          </cell>
          <cell r="T22">
            <v>147</v>
          </cell>
          <cell r="W22">
            <v>127</v>
          </cell>
        </row>
        <row r="23">
          <cell r="B23">
            <v>227</v>
          </cell>
          <cell r="D23">
            <v>227</v>
          </cell>
          <cell r="G23">
            <v>10</v>
          </cell>
          <cell r="J23">
            <v>0</v>
          </cell>
          <cell r="M23">
            <v>0</v>
          </cell>
          <cell r="P23">
            <v>19</v>
          </cell>
          <cell r="R23">
            <v>206</v>
          </cell>
          <cell r="T23">
            <v>206</v>
          </cell>
          <cell r="W23">
            <v>141</v>
          </cell>
        </row>
        <row r="24">
          <cell r="B24">
            <v>165</v>
          </cell>
          <cell r="D24">
            <v>164</v>
          </cell>
          <cell r="G24">
            <v>5</v>
          </cell>
          <cell r="J24">
            <v>0</v>
          </cell>
          <cell r="M24">
            <v>0</v>
          </cell>
          <cell r="P24">
            <v>81</v>
          </cell>
          <cell r="R24">
            <v>152</v>
          </cell>
          <cell r="T24">
            <v>152</v>
          </cell>
          <cell r="W24">
            <v>119</v>
          </cell>
        </row>
        <row r="25">
          <cell r="B25">
            <v>147</v>
          </cell>
          <cell r="D25">
            <v>132</v>
          </cell>
          <cell r="G25">
            <v>8</v>
          </cell>
          <cell r="J25">
            <v>1</v>
          </cell>
          <cell r="M25">
            <v>2</v>
          </cell>
          <cell r="P25">
            <v>35</v>
          </cell>
          <cell r="R25">
            <v>125</v>
          </cell>
          <cell r="T25">
            <v>117</v>
          </cell>
          <cell r="W25">
            <v>98</v>
          </cell>
        </row>
        <row r="26">
          <cell r="B26">
            <v>2614</v>
          </cell>
          <cell r="D26">
            <v>2354</v>
          </cell>
          <cell r="G26">
            <v>157</v>
          </cell>
          <cell r="J26">
            <v>14</v>
          </cell>
          <cell r="M26">
            <v>1</v>
          </cell>
          <cell r="P26">
            <v>1406</v>
          </cell>
          <cell r="R26">
            <v>2200</v>
          </cell>
          <cell r="T26">
            <v>1977</v>
          </cell>
          <cell r="W26">
            <v>1570</v>
          </cell>
        </row>
        <row r="27">
          <cell r="B27">
            <v>660</v>
          </cell>
          <cell r="D27">
            <v>650</v>
          </cell>
          <cell r="G27">
            <v>47</v>
          </cell>
          <cell r="J27">
            <v>7</v>
          </cell>
          <cell r="M27">
            <v>5</v>
          </cell>
          <cell r="P27">
            <v>568</v>
          </cell>
          <cell r="R27">
            <v>549</v>
          </cell>
          <cell r="T27">
            <v>548</v>
          </cell>
          <cell r="W27">
            <v>484</v>
          </cell>
        </row>
        <row r="28">
          <cell r="B28">
            <v>628</v>
          </cell>
          <cell r="D28">
            <v>612</v>
          </cell>
          <cell r="G28">
            <v>34</v>
          </cell>
          <cell r="J28">
            <v>2</v>
          </cell>
          <cell r="M28">
            <v>1</v>
          </cell>
          <cell r="P28">
            <v>576</v>
          </cell>
          <cell r="R28">
            <v>537</v>
          </cell>
          <cell r="T28">
            <v>527</v>
          </cell>
          <cell r="W28">
            <v>452</v>
          </cell>
        </row>
      </sheetData>
      <sheetData sheetId="15">
        <row r="8">
          <cell r="B8">
            <v>308</v>
          </cell>
          <cell r="D8">
            <v>301</v>
          </cell>
          <cell r="G8">
            <v>19</v>
          </cell>
          <cell r="J8">
            <v>4</v>
          </cell>
          <cell r="M8">
            <v>1</v>
          </cell>
          <cell r="P8">
            <v>274</v>
          </cell>
          <cell r="R8">
            <v>260</v>
          </cell>
          <cell r="T8">
            <v>259</v>
          </cell>
          <cell r="W8">
            <v>253</v>
          </cell>
        </row>
        <row r="9">
          <cell r="B9">
            <v>176</v>
          </cell>
          <cell r="D9">
            <v>174</v>
          </cell>
          <cell r="G9">
            <v>9</v>
          </cell>
          <cell r="J9">
            <v>1</v>
          </cell>
          <cell r="M9">
            <v>1</v>
          </cell>
          <cell r="P9">
            <v>113</v>
          </cell>
          <cell r="R9">
            <v>159</v>
          </cell>
          <cell r="T9">
            <v>158</v>
          </cell>
          <cell r="W9">
            <v>150</v>
          </cell>
        </row>
        <row r="10">
          <cell r="B10">
            <v>225</v>
          </cell>
          <cell r="D10">
            <v>223</v>
          </cell>
          <cell r="G10">
            <v>8</v>
          </cell>
          <cell r="J10">
            <v>0</v>
          </cell>
          <cell r="M10">
            <v>5</v>
          </cell>
          <cell r="P10">
            <v>119</v>
          </cell>
          <cell r="R10">
            <v>204</v>
          </cell>
          <cell r="T10">
            <v>202</v>
          </cell>
          <cell r="W10">
            <v>182</v>
          </cell>
        </row>
        <row r="11">
          <cell r="B11">
            <v>291</v>
          </cell>
          <cell r="D11">
            <v>285</v>
          </cell>
          <cell r="G11">
            <v>3</v>
          </cell>
          <cell r="J11">
            <v>1</v>
          </cell>
          <cell r="M11">
            <v>3</v>
          </cell>
          <cell r="P11">
            <v>277</v>
          </cell>
          <cell r="R11">
            <v>261</v>
          </cell>
          <cell r="T11">
            <v>257</v>
          </cell>
          <cell r="W11">
            <v>207</v>
          </cell>
        </row>
        <row r="12">
          <cell r="B12">
            <v>240</v>
          </cell>
          <cell r="D12">
            <v>239</v>
          </cell>
          <cell r="G12">
            <v>8</v>
          </cell>
          <cell r="J12">
            <v>1</v>
          </cell>
          <cell r="M12">
            <v>0</v>
          </cell>
          <cell r="P12">
            <v>217</v>
          </cell>
          <cell r="R12">
            <v>220</v>
          </cell>
          <cell r="T12">
            <v>220</v>
          </cell>
          <cell r="W12">
            <v>187</v>
          </cell>
        </row>
        <row r="13">
          <cell r="B13">
            <v>212</v>
          </cell>
          <cell r="D13">
            <v>210</v>
          </cell>
          <cell r="G13">
            <v>5</v>
          </cell>
          <cell r="J13">
            <v>0</v>
          </cell>
          <cell r="M13">
            <v>0</v>
          </cell>
          <cell r="P13">
            <v>120</v>
          </cell>
          <cell r="R13">
            <v>193</v>
          </cell>
          <cell r="T13">
            <v>192</v>
          </cell>
          <cell r="W13">
            <v>151</v>
          </cell>
        </row>
        <row r="14">
          <cell r="B14">
            <v>187</v>
          </cell>
          <cell r="D14">
            <v>187</v>
          </cell>
          <cell r="G14">
            <v>1</v>
          </cell>
          <cell r="J14">
            <v>0</v>
          </cell>
          <cell r="M14">
            <v>0</v>
          </cell>
          <cell r="P14">
            <v>74</v>
          </cell>
          <cell r="R14">
            <v>163</v>
          </cell>
          <cell r="T14">
            <v>163</v>
          </cell>
          <cell r="W14">
            <v>142</v>
          </cell>
        </row>
        <row r="15">
          <cell r="B15">
            <v>211</v>
          </cell>
          <cell r="D15">
            <v>204</v>
          </cell>
          <cell r="G15">
            <v>11</v>
          </cell>
          <cell r="J15">
            <v>1</v>
          </cell>
          <cell r="M15">
            <v>2</v>
          </cell>
          <cell r="P15">
            <v>102</v>
          </cell>
          <cell r="R15">
            <v>186</v>
          </cell>
          <cell r="T15">
            <v>179</v>
          </cell>
          <cell r="W15">
            <v>148</v>
          </cell>
        </row>
        <row r="16">
          <cell r="B16">
            <v>162</v>
          </cell>
          <cell r="D16">
            <v>158</v>
          </cell>
          <cell r="G16">
            <v>5</v>
          </cell>
          <cell r="J16">
            <v>1</v>
          </cell>
          <cell r="M16">
            <v>2</v>
          </cell>
          <cell r="P16">
            <v>158</v>
          </cell>
          <cell r="R16">
            <v>147</v>
          </cell>
          <cell r="T16">
            <v>144</v>
          </cell>
          <cell r="W16">
            <v>140</v>
          </cell>
        </row>
        <row r="17">
          <cell r="B17">
            <v>239</v>
          </cell>
          <cell r="D17">
            <v>236</v>
          </cell>
          <cell r="G17">
            <v>3</v>
          </cell>
          <cell r="J17">
            <v>1</v>
          </cell>
          <cell r="M17">
            <v>5</v>
          </cell>
          <cell r="P17">
            <v>94</v>
          </cell>
          <cell r="R17">
            <v>217</v>
          </cell>
          <cell r="T17">
            <v>217</v>
          </cell>
          <cell r="W17">
            <v>197</v>
          </cell>
        </row>
        <row r="18">
          <cell r="B18">
            <v>213</v>
          </cell>
          <cell r="D18">
            <v>211</v>
          </cell>
          <cell r="G18">
            <v>6</v>
          </cell>
          <cell r="J18">
            <v>0</v>
          </cell>
          <cell r="M18">
            <v>0</v>
          </cell>
          <cell r="P18">
            <v>123</v>
          </cell>
          <cell r="R18">
            <v>190</v>
          </cell>
          <cell r="T18">
            <v>189</v>
          </cell>
          <cell r="W18">
            <v>154</v>
          </cell>
        </row>
        <row r="19">
          <cell r="B19">
            <v>510</v>
          </cell>
          <cell r="D19">
            <v>507</v>
          </cell>
          <cell r="G19">
            <v>5</v>
          </cell>
          <cell r="J19">
            <v>0</v>
          </cell>
          <cell r="M19">
            <v>1</v>
          </cell>
          <cell r="P19">
            <v>316</v>
          </cell>
          <cell r="R19">
            <v>466</v>
          </cell>
          <cell r="T19">
            <v>465</v>
          </cell>
          <cell r="W19">
            <v>443</v>
          </cell>
        </row>
        <row r="20">
          <cell r="B20">
            <v>189</v>
          </cell>
          <cell r="D20">
            <v>171</v>
          </cell>
          <cell r="G20">
            <v>9</v>
          </cell>
          <cell r="J20">
            <v>5</v>
          </cell>
          <cell r="M20">
            <v>1</v>
          </cell>
          <cell r="P20">
            <v>84</v>
          </cell>
          <cell r="R20">
            <v>167</v>
          </cell>
          <cell r="T20">
            <v>156</v>
          </cell>
          <cell r="W20">
            <v>132</v>
          </cell>
        </row>
        <row r="21">
          <cell r="B21">
            <v>168</v>
          </cell>
          <cell r="D21">
            <v>144</v>
          </cell>
          <cell r="G21">
            <v>3</v>
          </cell>
          <cell r="J21">
            <v>1</v>
          </cell>
          <cell r="M21">
            <v>2</v>
          </cell>
          <cell r="P21">
            <v>62</v>
          </cell>
          <cell r="R21">
            <v>156</v>
          </cell>
          <cell r="T21">
            <v>133</v>
          </cell>
          <cell r="W21">
            <v>120</v>
          </cell>
        </row>
        <row r="22">
          <cell r="B22">
            <v>171</v>
          </cell>
          <cell r="D22">
            <v>169</v>
          </cell>
          <cell r="G22">
            <v>8</v>
          </cell>
          <cell r="J22">
            <v>1</v>
          </cell>
          <cell r="M22">
            <v>5</v>
          </cell>
          <cell r="P22">
            <v>167</v>
          </cell>
          <cell r="R22">
            <v>163</v>
          </cell>
          <cell r="T22">
            <v>162</v>
          </cell>
          <cell r="W22">
            <v>143</v>
          </cell>
        </row>
        <row r="23">
          <cell r="B23">
            <v>321</v>
          </cell>
          <cell r="D23">
            <v>321</v>
          </cell>
          <cell r="G23">
            <v>8</v>
          </cell>
          <cell r="J23">
            <v>0</v>
          </cell>
          <cell r="M23">
            <v>1</v>
          </cell>
          <cell r="P23">
            <v>41</v>
          </cell>
          <cell r="R23">
            <v>295</v>
          </cell>
          <cell r="T23">
            <v>295</v>
          </cell>
          <cell r="W23">
            <v>245</v>
          </cell>
        </row>
        <row r="24">
          <cell r="B24">
            <v>250</v>
          </cell>
          <cell r="D24">
            <v>247</v>
          </cell>
          <cell r="G24">
            <v>11</v>
          </cell>
          <cell r="J24">
            <v>0</v>
          </cell>
          <cell r="M24">
            <v>0</v>
          </cell>
          <cell r="P24">
            <v>140</v>
          </cell>
          <cell r="R24">
            <v>223</v>
          </cell>
          <cell r="T24">
            <v>223</v>
          </cell>
          <cell r="W24">
            <v>207</v>
          </cell>
        </row>
        <row r="25">
          <cell r="B25">
            <v>234</v>
          </cell>
          <cell r="D25">
            <v>198</v>
          </cell>
          <cell r="G25">
            <v>5</v>
          </cell>
          <cell r="J25">
            <v>1</v>
          </cell>
          <cell r="M25">
            <v>0</v>
          </cell>
          <cell r="P25">
            <v>53</v>
          </cell>
          <cell r="R25">
            <v>196</v>
          </cell>
          <cell r="T25">
            <v>172</v>
          </cell>
          <cell r="W25">
            <v>160</v>
          </cell>
        </row>
        <row r="26">
          <cell r="B26">
            <v>268</v>
          </cell>
          <cell r="D26">
            <v>218</v>
          </cell>
          <cell r="G26">
            <v>19</v>
          </cell>
          <cell r="J26">
            <v>2</v>
          </cell>
          <cell r="M26">
            <v>1</v>
          </cell>
          <cell r="P26">
            <v>119</v>
          </cell>
          <cell r="R26">
            <v>234</v>
          </cell>
          <cell r="T26">
            <v>189</v>
          </cell>
          <cell r="W26">
            <v>155</v>
          </cell>
        </row>
        <row r="27">
          <cell r="B27">
            <v>305</v>
          </cell>
          <cell r="D27">
            <v>300</v>
          </cell>
          <cell r="G27">
            <v>4</v>
          </cell>
          <cell r="J27">
            <v>2</v>
          </cell>
          <cell r="M27">
            <v>3</v>
          </cell>
          <cell r="P27">
            <v>280</v>
          </cell>
          <cell r="R27">
            <v>274</v>
          </cell>
          <cell r="T27">
            <v>272</v>
          </cell>
          <cell r="W27">
            <v>255</v>
          </cell>
        </row>
        <row r="28">
          <cell r="B28">
            <v>265</v>
          </cell>
          <cell r="D28">
            <v>262</v>
          </cell>
          <cell r="G28">
            <v>10</v>
          </cell>
          <cell r="J28">
            <v>0</v>
          </cell>
          <cell r="M28">
            <v>2</v>
          </cell>
          <cell r="P28">
            <v>244</v>
          </cell>
          <cell r="R28">
            <v>233</v>
          </cell>
          <cell r="T28">
            <v>232</v>
          </cell>
          <cell r="W28">
            <v>208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1</v>
          </cell>
          <cell r="L9">
            <v>1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2</v>
          </cell>
          <cell r="L10">
            <v>2</v>
          </cell>
          <cell r="M10">
            <v>0</v>
          </cell>
        </row>
        <row r="11">
          <cell r="D11">
            <v>0</v>
          </cell>
          <cell r="G11">
            <v>0</v>
          </cell>
          <cell r="K11">
            <v>4</v>
          </cell>
          <cell r="L11">
            <v>4</v>
          </cell>
          <cell r="M11">
            <v>1</v>
          </cell>
        </row>
        <row r="12">
          <cell r="D12">
            <v>0</v>
          </cell>
          <cell r="G12">
            <v>0</v>
          </cell>
          <cell r="K12">
            <v>2</v>
          </cell>
          <cell r="L12">
            <v>2</v>
          </cell>
          <cell r="M12">
            <v>1</v>
          </cell>
        </row>
        <row r="13">
          <cell r="D13">
            <v>0</v>
          </cell>
          <cell r="G13">
            <v>0</v>
          </cell>
          <cell r="K13">
            <v>5</v>
          </cell>
          <cell r="L13">
            <v>5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D16">
            <v>0</v>
          </cell>
          <cell r="G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G17">
            <v>0</v>
          </cell>
          <cell r="K17">
            <v>2</v>
          </cell>
          <cell r="L17">
            <v>2</v>
          </cell>
          <cell r="M17">
            <v>0</v>
          </cell>
        </row>
        <row r="18">
          <cell r="D18">
            <v>0</v>
          </cell>
          <cell r="G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2</v>
          </cell>
          <cell r="L20">
            <v>2</v>
          </cell>
          <cell r="M20">
            <v>0</v>
          </cell>
        </row>
        <row r="21">
          <cell r="D21">
            <v>0</v>
          </cell>
          <cell r="G21">
            <v>0</v>
          </cell>
          <cell r="K21">
            <v>1</v>
          </cell>
          <cell r="L21">
            <v>1</v>
          </cell>
          <cell r="M21">
            <v>0</v>
          </cell>
        </row>
        <row r="22">
          <cell r="D22">
            <v>0</v>
          </cell>
          <cell r="G22">
            <v>0</v>
          </cell>
          <cell r="K22">
            <v>2</v>
          </cell>
          <cell r="L22">
            <v>2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D26">
            <v>0</v>
          </cell>
          <cell r="G26">
            <v>0</v>
          </cell>
          <cell r="K26">
            <v>68</v>
          </cell>
          <cell r="L26">
            <v>62</v>
          </cell>
          <cell r="M26">
            <v>21</v>
          </cell>
        </row>
        <row r="27">
          <cell r="D27">
            <v>0</v>
          </cell>
          <cell r="G27">
            <v>0</v>
          </cell>
          <cell r="K27">
            <v>13</v>
          </cell>
          <cell r="L27">
            <v>11</v>
          </cell>
          <cell r="M27">
            <v>1</v>
          </cell>
        </row>
        <row r="28">
          <cell r="D28">
            <v>0</v>
          </cell>
          <cell r="G28">
            <v>0</v>
          </cell>
          <cell r="K28">
            <v>20</v>
          </cell>
          <cell r="L28">
            <v>17</v>
          </cell>
          <cell r="M28">
            <v>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53</v>
          </cell>
          <cell r="F8">
            <v>0</v>
          </cell>
          <cell r="J8">
            <v>0</v>
          </cell>
          <cell r="K8">
            <v>0</v>
          </cell>
          <cell r="L8">
            <v>0</v>
          </cell>
          <cell r="P8">
            <v>36</v>
          </cell>
          <cell r="T8">
            <v>25</v>
          </cell>
        </row>
        <row r="9">
          <cell r="D9">
            <v>35</v>
          </cell>
          <cell r="F9">
            <v>2</v>
          </cell>
          <cell r="J9">
            <v>1</v>
          </cell>
          <cell r="K9">
            <v>0</v>
          </cell>
          <cell r="L9">
            <v>2</v>
          </cell>
          <cell r="P9">
            <v>27</v>
          </cell>
          <cell r="T9">
            <v>21</v>
          </cell>
        </row>
        <row r="10">
          <cell r="D10">
            <v>46</v>
          </cell>
          <cell r="F10">
            <v>2</v>
          </cell>
          <cell r="J10">
            <v>0</v>
          </cell>
          <cell r="K10">
            <v>0</v>
          </cell>
          <cell r="L10">
            <v>0</v>
          </cell>
          <cell r="P10">
            <v>36</v>
          </cell>
          <cell r="T10">
            <v>20</v>
          </cell>
        </row>
        <row r="11">
          <cell r="D11">
            <v>71</v>
          </cell>
          <cell r="F11">
            <v>0</v>
          </cell>
          <cell r="J11">
            <v>0</v>
          </cell>
          <cell r="K11">
            <v>0</v>
          </cell>
          <cell r="L11">
            <v>0</v>
          </cell>
          <cell r="P11">
            <v>59</v>
          </cell>
          <cell r="T11">
            <v>22</v>
          </cell>
        </row>
        <row r="12">
          <cell r="D12">
            <v>41</v>
          </cell>
          <cell r="F12">
            <v>2</v>
          </cell>
          <cell r="J12">
            <v>0</v>
          </cell>
          <cell r="K12">
            <v>0</v>
          </cell>
          <cell r="L12">
            <v>0</v>
          </cell>
          <cell r="P12">
            <v>29</v>
          </cell>
          <cell r="T12">
            <v>10</v>
          </cell>
        </row>
        <row r="13">
          <cell r="D13">
            <v>68</v>
          </cell>
          <cell r="F13">
            <v>2</v>
          </cell>
          <cell r="J13">
            <v>0</v>
          </cell>
          <cell r="K13">
            <v>0</v>
          </cell>
          <cell r="L13">
            <v>0</v>
          </cell>
          <cell r="P13">
            <v>51</v>
          </cell>
          <cell r="T13">
            <v>17</v>
          </cell>
        </row>
        <row r="14">
          <cell r="D14">
            <v>14</v>
          </cell>
          <cell r="F14">
            <v>0</v>
          </cell>
          <cell r="J14">
            <v>0</v>
          </cell>
          <cell r="K14">
            <v>0</v>
          </cell>
          <cell r="L14">
            <v>0</v>
          </cell>
          <cell r="P14">
            <v>12</v>
          </cell>
          <cell r="T14">
            <v>7</v>
          </cell>
        </row>
        <row r="15">
          <cell r="D15">
            <v>31</v>
          </cell>
          <cell r="F15">
            <v>0</v>
          </cell>
          <cell r="J15">
            <v>0</v>
          </cell>
          <cell r="K15">
            <v>0</v>
          </cell>
          <cell r="L15">
            <v>0</v>
          </cell>
          <cell r="P15">
            <v>29</v>
          </cell>
          <cell r="T15">
            <v>6</v>
          </cell>
        </row>
        <row r="16">
          <cell r="D16">
            <v>37</v>
          </cell>
          <cell r="F16">
            <v>1</v>
          </cell>
          <cell r="J16">
            <v>0</v>
          </cell>
          <cell r="K16">
            <v>0</v>
          </cell>
          <cell r="L16">
            <v>0</v>
          </cell>
          <cell r="P16">
            <v>34</v>
          </cell>
          <cell r="T16">
            <v>20</v>
          </cell>
        </row>
        <row r="17">
          <cell r="D17">
            <v>49</v>
          </cell>
          <cell r="F17">
            <v>2</v>
          </cell>
          <cell r="J17">
            <v>0</v>
          </cell>
          <cell r="K17">
            <v>0</v>
          </cell>
          <cell r="L17">
            <v>0</v>
          </cell>
          <cell r="P17">
            <v>37</v>
          </cell>
          <cell r="T17">
            <v>20</v>
          </cell>
        </row>
        <row r="18">
          <cell r="D18">
            <v>54</v>
          </cell>
          <cell r="F18">
            <v>3</v>
          </cell>
          <cell r="J18">
            <v>0</v>
          </cell>
          <cell r="K18">
            <v>0</v>
          </cell>
          <cell r="L18">
            <v>0</v>
          </cell>
          <cell r="P18">
            <v>46</v>
          </cell>
          <cell r="T18">
            <v>19</v>
          </cell>
        </row>
        <row r="19">
          <cell r="D19">
            <v>51</v>
          </cell>
          <cell r="F19">
            <v>1</v>
          </cell>
          <cell r="J19">
            <v>0</v>
          </cell>
          <cell r="K19">
            <v>0</v>
          </cell>
          <cell r="L19">
            <v>0</v>
          </cell>
          <cell r="P19">
            <v>44</v>
          </cell>
          <cell r="T19">
            <v>27</v>
          </cell>
        </row>
        <row r="20">
          <cell r="D20">
            <v>31</v>
          </cell>
          <cell r="F20">
            <v>1</v>
          </cell>
          <cell r="J20">
            <v>0</v>
          </cell>
          <cell r="K20">
            <v>0</v>
          </cell>
          <cell r="L20">
            <v>0</v>
          </cell>
          <cell r="P20">
            <v>24</v>
          </cell>
          <cell r="T20">
            <v>8</v>
          </cell>
        </row>
        <row r="21">
          <cell r="D21">
            <v>25</v>
          </cell>
          <cell r="F21">
            <v>0</v>
          </cell>
          <cell r="J21">
            <v>0</v>
          </cell>
          <cell r="K21">
            <v>0</v>
          </cell>
          <cell r="L21">
            <v>0</v>
          </cell>
          <cell r="P21">
            <v>20</v>
          </cell>
          <cell r="T21">
            <v>5</v>
          </cell>
        </row>
        <row r="22">
          <cell r="D22">
            <v>49</v>
          </cell>
          <cell r="F22">
            <v>0</v>
          </cell>
          <cell r="J22">
            <v>0</v>
          </cell>
          <cell r="K22">
            <v>0</v>
          </cell>
          <cell r="L22">
            <v>0</v>
          </cell>
          <cell r="P22">
            <v>11</v>
          </cell>
          <cell r="T22">
            <v>19</v>
          </cell>
        </row>
        <row r="23">
          <cell r="D23">
            <v>12</v>
          </cell>
          <cell r="F23">
            <v>0</v>
          </cell>
          <cell r="J23">
            <v>0</v>
          </cell>
          <cell r="K23">
            <v>0</v>
          </cell>
          <cell r="L23">
            <v>0</v>
          </cell>
          <cell r="P23">
            <v>29</v>
          </cell>
          <cell r="T23">
            <v>5</v>
          </cell>
        </row>
        <row r="24">
          <cell r="D24">
            <v>41</v>
          </cell>
          <cell r="F24">
            <v>1</v>
          </cell>
          <cell r="J24">
            <v>0</v>
          </cell>
          <cell r="K24">
            <v>0</v>
          </cell>
          <cell r="L24">
            <v>0</v>
          </cell>
          <cell r="P24">
            <v>0</v>
          </cell>
          <cell r="T24">
            <v>19</v>
          </cell>
        </row>
        <row r="26">
          <cell r="D26">
            <v>558</v>
          </cell>
          <cell r="F26">
            <v>13</v>
          </cell>
          <cell r="J26">
            <v>2</v>
          </cell>
          <cell r="K26">
            <v>0</v>
          </cell>
          <cell r="L26">
            <v>0</v>
          </cell>
          <cell r="P26">
            <v>430</v>
          </cell>
          <cell r="T26">
            <v>251</v>
          </cell>
        </row>
        <row r="27">
          <cell r="D27">
            <v>145</v>
          </cell>
          <cell r="F27">
            <v>4</v>
          </cell>
          <cell r="J27">
            <v>0</v>
          </cell>
          <cell r="K27">
            <v>0</v>
          </cell>
          <cell r="L27">
            <v>0</v>
          </cell>
          <cell r="P27">
            <v>99</v>
          </cell>
          <cell r="T27">
            <v>60</v>
          </cell>
        </row>
        <row r="28">
          <cell r="D28">
            <v>147</v>
          </cell>
          <cell r="F28">
            <v>3</v>
          </cell>
          <cell r="J28">
            <v>0</v>
          </cell>
          <cell r="K28">
            <v>0</v>
          </cell>
          <cell r="L28">
            <v>0</v>
          </cell>
          <cell r="P28">
            <v>113</v>
          </cell>
          <cell r="T28">
            <v>67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 refreshError="1"/>
      <sheetData sheetId="1">
        <row r="11">
          <cell r="C11">
            <v>284</v>
          </cell>
          <cell r="D11">
            <v>46</v>
          </cell>
          <cell r="E11">
            <v>26</v>
          </cell>
          <cell r="I11">
            <v>198</v>
          </cell>
          <cell r="J11">
            <v>62</v>
          </cell>
          <cell r="L11">
            <v>12</v>
          </cell>
          <cell r="M11">
            <v>0</v>
          </cell>
        </row>
        <row r="12">
          <cell r="C12">
            <v>125</v>
          </cell>
          <cell r="D12">
            <v>18</v>
          </cell>
          <cell r="E12">
            <v>8</v>
          </cell>
          <cell r="I12">
            <v>100</v>
          </cell>
          <cell r="J12">
            <v>25</v>
          </cell>
          <cell r="L12">
            <v>3</v>
          </cell>
          <cell r="M12">
            <v>0</v>
          </cell>
        </row>
        <row r="13">
          <cell r="C13">
            <v>116</v>
          </cell>
          <cell r="D13">
            <v>21</v>
          </cell>
          <cell r="E13">
            <v>10</v>
          </cell>
          <cell r="I13">
            <v>82</v>
          </cell>
          <cell r="J13">
            <v>21</v>
          </cell>
          <cell r="L13">
            <v>6</v>
          </cell>
          <cell r="M13">
            <v>1</v>
          </cell>
        </row>
        <row r="14">
          <cell r="C14">
            <v>342</v>
          </cell>
          <cell r="D14">
            <v>55</v>
          </cell>
          <cell r="E14">
            <v>16</v>
          </cell>
          <cell r="I14">
            <v>255</v>
          </cell>
          <cell r="J14">
            <v>50</v>
          </cell>
          <cell r="L14">
            <v>7</v>
          </cell>
          <cell r="M14">
            <v>2</v>
          </cell>
        </row>
        <row r="15">
          <cell r="C15">
            <v>172</v>
          </cell>
          <cell r="D15">
            <v>23</v>
          </cell>
          <cell r="E15">
            <v>10</v>
          </cell>
          <cell r="I15">
            <v>122</v>
          </cell>
          <cell r="J15">
            <v>30</v>
          </cell>
          <cell r="L15">
            <v>10</v>
          </cell>
          <cell r="M15">
            <v>1</v>
          </cell>
        </row>
        <row r="16">
          <cell r="C16">
            <v>110</v>
          </cell>
          <cell r="D16">
            <v>19</v>
          </cell>
          <cell r="E16">
            <v>7</v>
          </cell>
          <cell r="I16">
            <v>91</v>
          </cell>
          <cell r="J16">
            <v>22</v>
          </cell>
          <cell r="L16">
            <v>6</v>
          </cell>
          <cell r="M16">
            <v>0</v>
          </cell>
        </row>
        <row r="17">
          <cell r="C17">
            <v>20</v>
          </cell>
          <cell r="D17">
            <v>3</v>
          </cell>
          <cell r="E17">
            <v>2</v>
          </cell>
          <cell r="I17">
            <v>18</v>
          </cell>
          <cell r="J17">
            <v>3</v>
          </cell>
          <cell r="L17">
            <v>2</v>
          </cell>
          <cell r="M17">
            <v>0</v>
          </cell>
        </row>
        <row r="18">
          <cell r="C18">
            <v>199</v>
          </cell>
          <cell r="D18">
            <v>30</v>
          </cell>
          <cell r="E18">
            <v>15</v>
          </cell>
          <cell r="I18">
            <v>147</v>
          </cell>
          <cell r="J18">
            <v>41</v>
          </cell>
          <cell r="L18">
            <v>7</v>
          </cell>
          <cell r="M18">
            <v>0</v>
          </cell>
        </row>
        <row r="19">
          <cell r="C19">
            <v>88</v>
          </cell>
          <cell r="D19">
            <v>19</v>
          </cell>
          <cell r="E19">
            <v>10</v>
          </cell>
          <cell r="I19">
            <v>64</v>
          </cell>
          <cell r="J19">
            <v>16</v>
          </cell>
          <cell r="L19">
            <v>4</v>
          </cell>
          <cell r="M19">
            <v>0</v>
          </cell>
        </row>
        <row r="20">
          <cell r="C20">
            <v>78</v>
          </cell>
          <cell r="D20">
            <v>15</v>
          </cell>
          <cell r="E20">
            <v>5</v>
          </cell>
          <cell r="I20">
            <v>61</v>
          </cell>
          <cell r="J20">
            <v>14</v>
          </cell>
          <cell r="L20">
            <v>1</v>
          </cell>
          <cell r="M20">
            <v>0</v>
          </cell>
        </row>
        <row r="21">
          <cell r="C21">
            <v>159</v>
          </cell>
          <cell r="D21">
            <v>18</v>
          </cell>
          <cell r="E21">
            <v>6</v>
          </cell>
          <cell r="I21">
            <v>111</v>
          </cell>
          <cell r="J21">
            <v>34</v>
          </cell>
          <cell r="L21">
            <v>5</v>
          </cell>
          <cell r="M21">
            <v>0</v>
          </cell>
        </row>
        <row r="22">
          <cell r="C22">
            <v>229</v>
          </cell>
          <cell r="D22">
            <v>28</v>
          </cell>
          <cell r="E22">
            <v>12</v>
          </cell>
          <cell r="I22">
            <v>188</v>
          </cell>
          <cell r="J22">
            <v>61</v>
          </cell>
          <cell r="L22">
            <v>14</v>
          </cell>
          <cell r="M22">
            <v>0</v>
          </cell>
        </row>
        <row r="23">
          <cell r="C23">
            <v>24</v>
          </cell>
          <cell r="D23">
            <v>4</v>
          </cell>
          <cell r="E23">
            <v>2</v>
          </cell>
          <cell r="I23">
            <v>19</v>
          </cell>
          <cell r="J23">
            <v>2</v>
          </cell>
          <cell r="L23">
            <v>0</v>
          </cell>
          <cell r="M23">
            <v>0</v>
          </cell>
        </row>
        <row r="24">
          <cell r="C24">
            <v>64</v>
          </cell>
          <cell r="D24">
            <v>5</v>
          </cell>
          <cell r="E24">
            <v>2</v>
          </cell>
          <cell r="I24">
            <v>40</v>
          </cell>
          <cell r="J24">
            <v>15</v>
          </cell>
          <cell r="L24">
            <v>4</v>
          </cell>
          <cell r="M24">
            <v>0</v>
          </cell>
        </row>
        <row r="25">
          <cell r="C25">
            <v>226</v>
          </cell>
          <cell r="D25">
            <v>41</v>
          </cell>
          <cell r="E25">
            <v>11</v>
          </cell>
          <cell r="I25">
            <v>176</v>
          </cell>
          <cell r="J25">
            <v>49</v>
          </cell>
          <cell r="L25">
            <v>13</v>
          </cell>
          <cell r="M25">
            <v>0</v>
          </cell>
        </row>
        <row r="26">
          <cell r="C26">
            <v>26</v>
          </cell>
          <cell r="D26">
            <v>1</v>
          </cell>
          <cell r="E26">
            <v>0</v>
          </cell>
          <cell r="I26">
            <v>23</v>
          </cell>
          <cell r="J26">
            <v>7</v>
          </cell>
          <cell r="L26">
            <v>2</v>
          </cell>
          <cell r="M26">
            <v>0</v>
          </cell>
        </row>
        <row r="27">
          <cell r="C27">
            <v>40</v>
          </cell>
          <cell r="D27">
            <v>9</v>
          </cell>
          <cell r="E27">
            <v>5</v>
          </cell>
          <cell r="I27">
            <v>28</v>
          </cell>
          <cell r="J27">
            <v>10</v>
          </cell>
          <cell r="L27">
            <v>3</v>
          </cell>
          <cell r="M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C29">
            <v>1699</v>
          </cell>
          <cell r="D29">
            <v>483</v>
          </cell>
          <cell r="E29">
            <v>177</v>
          </cell>
          <cell r="I29">
            <v>1188</v>
          </cell>
          <cell r="J29">
            <v>325</v>
          </cell>
          <cell r="L29">
            <v>27</v>
          </cell>
          <cell r="M29">
            <v>14</v>
          </cell>
        </row>
        <row r="30">
          <cell r="C30">
            <v>460</v>
          </cell>
          <cell r="D30">
            <v>101</v>
          </cell>
          <cell r="E30">
            <v>55</v>
          </cell>
          <cell r="I30">
            <v>320</v>
          </cell>
          <cell r="J30">
            <v>95</v>
          </cell>
          <cell r="L30">
            <v>12</v>
          </cell>
          <cell r="M30">
            <v>0</v>
          </cell>
        </row>
        <row r="31">
          <cell r="C31">
            <v>316</v>
          </cell>
          <cell r="D31">
            <v>77</v>
          </cell>
          <cell r="E31">
            <v>20</v>
          </cell>
          <cell r="I31">
            <v>234</v>
          </cell>
          <cell r="J31">
            <v>83</v>
          </cell>
          <cell r="L31">
            <v>24</v>
          </cell>
          <cell r="M31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0</v>
          </cell>
          <cell r="G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3</v>
          </cell>
          <cell r="L13">
            <v>3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D16">
            <v>0</v>
          </cell>
          <cell r="G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G17">
            <v>0</v>
          </cell>
          <cell r="K17">
            <v>1</v>
          </cell>
          <cell r="L17">
            <v>1</v>
          </cell>
          <cell r="M17">
            <v>0</v>
          </cell>
        </row>
        <row r="18">
          <cell r="D18">
            <v>0</v>
          </cell>
          <cell r="G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1</v>
          </cell>
          <cell r="L20">
            <v>1</v>
          </cell>
          <cell r="M20">
            <v>0</v>
          </cell>
        </row>
        <row r="21">
          <cell r="D21">
            <v>0</v>
          </cell>
          <cell r="G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D26">
            <v>0</v>
          </cell>
          <cell r="G26">
            <v>0</v>
          </cell>
          <cell r="K26">
            <v>22</v>
          </cell>
          <cell r="L26">
            <v>21</v>
          </cell>
          <cell r="M26">
            <v>7</v>
          </cell>
        </row>
        <row r="27">
          <cell r="D27">
            <v>0</v>
          </cell>
          <cell r="G27">
            <v>0</v>
          </cell>
          <cell r="K27">
            <v>8</v>
          </cell>
          <cell r="L27">
            <v>8</v>
          </cell>
          <cell r="M27">
            <v>0</v>
          </cell>
        </row>
        <row r="28">
          <cell r="D28">
            <v>0</v>
          </cell>
          <cell r="G28">
            <v>0</v>
          </cell>
          <cell r="K28">
            <v>8</v>
          </cell>
          <cell r="L28">
            <v>7</v>
          </cell>
          <cell r="M2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zoomScale="70" zoomScaleNormal="70" zoomScaleSheetLayoutView="80" workbookViewId="0">
      <selection activeCell="D16" sqref="D16:E16"/>
    </sheetView>
  </sheetViews>
  <sheetFormatPr defaultColWidth="8" defaultRowHeight="12.75" x14ac:dyDescent="0.2"/>
  <cols>
    <col min="1" max="1" width="61.28515625" style="2" customWidth="1"/>
    <col min="2" max="2" width="31.42578125" style="15" customWidth="1"/>
    <col min="3" max="3" width="31" style="15" customWidth="1"/>
    <col min="4" max="5" width="11.5703125" style="2" customWidth="1"/>
    <col min="6" max="16384" width="8" style="2"/>
  </cols>
  <sheetData>
    <row r="1" spans="1:11" ht="78" customHeight="1" x14ac:dyDescent="0.2">
      <c r="A1" s="99" t="s">
        <v>20</v>
      </c>
      <c r="B1" s="99"/>
      <c r="C1" s="99"/>
      <c r="D1" s="99"/>
      <c r="E1" s="99"/>
    </row>
    <row r="2" spans="1:11" ht="17.25" customHeight="1" x14ac:dyDescent="0.2">
      <c r="A2" s="99"/>
      <c r="B2" s="99"/>
      <c r="C2" s="99"/>
      <c r="D2" s="99"/>
      <c r="E2" s="99"/>
    </row>
    <row r="3" spans="1:11" s="3" customFormat="1" ht="23.25" customHeight="1" x14ac:dyDescent="0.25">
      <c r="A3" s="104" t="s">
        <v>0</v>
      </c>
      <c r="B3" s="100" t="s">
        <v>77</v>
      </c>
      <c r="C3" s="100" t="s">
        <v>78</v>
      </c>
      <c r="D3" s="102" t="s">
        <v>1</v>
      </c>
      <c r="E3" s="103"/>
    </row>
    <row r="4" spans="1:11" s="3" customFormat="1" ht="27.75" customHeight="1" x14ac:dyDescent="0.25">
      <c r="A4" s="105"/>
      <c r="B4" s="101"/>
      <c r="C4" s="101"/>
      <c r="D4" s="4" t="s">
        <v>2</v>
      </c>
      <c r="E4" s="5" t="s">
        <v>53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46</v>
      </c>
      <c r="B6" s="59">
        <f>'2'!B7</f>
        <v>2174</v>
      </c>
      <c r="C6" s="58">
        <f>'2'!C7</f>
        <v>1598</v>
      </c>
      <c r="D6" s="48">
        <f t="shared" ref="D6" si="0">C6/B6%</f>
        <v>73.505059797608098</v>
      </c>
      <c r="E6" s="49">
        <f t="shared" ref="E6" si="1">C6-B6</f>
        <v>-576</v>
      </c>
    </row>
    <row r="7" spans="1:11" s="3" customFormat="1" ht="31.5" customHeight="1" x14ac:dyDescent="0.25">
      <c r="A7" s="9" t="s">
        <v>47</v>
      </c>
      <c r="B7" s="58">
        <f>'2'!E7</f>
        <v>2142</v>
      </c>
      <c r="C7" s="58">
        <f>'2'!F7</f>
        <v>1558</v>
      </c>
      <c r="D7" s="48">
        <f t="shared" ref="D7:D11" si="2">C7/B7%</f>
        <v>72.735760971055086</v>
      </c>
      <c r="E7" s="49">
        <f t="shared" ref="E7:E11" si="3">C7-B7</f>
        <v>-584</v>
      </c>
      <c r="G7" s="8"/>
      <c r="H7" s="8"/>
      <c r="K7" s="11"/>
    </row>
    <row r="8" spans="1:11" s="3" customFormat="1" ht="45" customHeight="1" x14ac:dyDescent="0.25">
      <c r="A8" s="12" t="s">
        <v>48</v>
      </c>
      <c r="B8" s="58">
        <f>'2'!H7</f>
        <v>57</v>
      </c>
      <c r="C8" s="58">
        <f>'2'!I7</f>
        <v>37</v>
      </c>
      <c r="D8" s="48">
        <f t="shared" si="2"/>
        <v>64.912280701754398</v>
      </c>
      <c r="E8" s="49">
        <f t="shared" si="3"/>
        <v>-20</v>
      </c>
      <c r="G8" s="8"/>
      <c r="H8" s="8"/>
      <c r="K8" s="11"/>
    </row>
    <row r="9" spans="1:11" s="3" customFormat="1" ht="35.25" customHeight="1" x14ac:dyDescent="0.25">
      <c r="A9" s="13" t="s">
        <v>49</v>
      </c>
      <c r="B9" s="58">
        <f>'2'!K7</f>
        <v>10</v>
      </c>
      <c r="C9" s="58">
        <f>'2'!L7</f>
        <v>3</v>
      </c>
      <c r="D9" s="48">
        <f t="shared" si="2"/>
        <v>30</v>
      </c>
      <c r="E9" s="49">
        <f t="shared" si="3"/>
        <v>-7</v>
      </c>
      <c r="G9" s="8"/>
      <c r="H9" s="8"/>
      <c r="K9" s="11"/>
    </row>
    <row r="10" spans="1:11" s="3" customFormat="1" ht="45.75" customHeight="1" x14ac:dyDescent="0.25">
      <c r="A10" s="13" t="s">
        <v>15</v>
      </c>
      <c r="B10" s="58">
        <f>'2'!N7</f>
        <v>2</v>
      </c>
      <c r="C10" s="58">
        <f>'2'!O7</f>
        <v>2</v>
      </c>
      <c r="D10" s="48">
        <f t="shared" si="2"/>
        <v>100</v>
      </c>
      <c r="E10" s="49">
        <f t="shared" si="3"/>
        <v>0</v>
      </c>
      <c r="G10" s="8"/>
      <c r="H10" s="8"/>
      <c r="K10" s="11"/>
    </row>
    <row r="11" spans="1:11" s="3" customFormat="1" ht="55.5" customHeight="1" x14ac:dyDescent="0.25">
      <c r="A11" s="13" t="s">
        <v>50</v>
      </c>
      <c r="B11" s="58">
        <f>'2'!Q7</f>
        <v>1408</v>
      </c>
      <c r="C11" s="58">
        <f>'2'!R7</f>
        <v>1016</v>
      </c>
      <c r="D11" s="48">
        <f t="shared" si="2"/>
        <v>72.159090909090907</v>
      </c>
      <c r="E11" s="49">
        <f t="shared" si="3"/>
        <v>-392</v>
      </c>
      <c r="G11" s="8"/>
      <c r="H11" s="8"/>
      <c r="K11" s="11"/>
    </row>
    <row r="12" spans="1:11" s="3" customFormat="1" ht="12.75" customHeight="1" x14ac:dyDescent="0.25">
      <c r="A12" s="106" t="s">
        <v>4</v>
      </c>
      <c r="B12" s="107"/>
      <c r="C12" s="107"/>
      <c r="D12" s="107"/>
      <c r="E12" s="107"/>
      <c r="K12" s="11"/>
    </row>
    <row r="13" spans="1:11" s="3" customFormat="1" ht="15" customHeight="1" x14ac:dyDescent="0.25">
      <c r="A13" s="108"/>
      <c r="B13" s="109"/>
      <c r="C13" s="109"/>
      <c r="D13" s="109"/>
      <c r="E13" s="109"/>
      <c r="K13" s="11"/>
    </row>
    <row r="14" spans="1:11" s="3" customFormat="1" ht="24" customHeight="1" x14ac:dyDescent="0.25">
      <c r="A14" s="104" t="s">
        <v>0</v>
      </c>
      <c r="B14" s="110" t="s">
        <v>79</v>
      </c>
      <c r="C14" s="110" t="s">
        <v>80</v>
      </c>
      <c r="D14" s="102" t="s">
        <v>1</v>
      </c>
      <c r="E14" s="103"/>
      <c r="K14" s="11"/>
    </row>
    <row r="15" spans="1:11" ht="35.25" customHeight="1" x14ac:dyDescent="0.2">
      <c r="A15" s="105"/>
      <c r="B15" s="110"/>
      <c r="C15" s="110"/>
      <c r="D15" s="4" t="s">
        <v>2</v>
      </c>
      <c r="E15" s="5" t="s">
        <v>53</v>
      </c>
      <c r="K15" s="11"/>
    </row>
    <row r="16" spans="1:11" ht="24" customHeight="1" x14ac:dyDescent="0.2">
      <c r="A16" s="9" t="s">
        <v>68</v>
      </c>
      <c r="B16" s="59">
        <f>'2'!T7</f>
        <v>1860</v>
      </c>
      <c r="C16" s="59">
        <f>'2'!U7</f>
        <v>1195</v>
      </c>
      <c r="D16" s="48">
        <f t="shared" ref="D16" si="4">C16/B16%</f>
        <v>64.247311827956977</v>
      </c>
      <c r="E16" s="49">
        <f t="shared" ref="E16" si="5">C16-B16</f>
        <v>-665</v>
      </c>
      <c r="K16" s="11"/>
    </row>
    <row r="17" spans="1:11" ht="25.5" customHeight="1" x14ac:dyDescent="0.2">
      <c r="A17" s="1" t="s">
        <v>47</v>
      </c>
      <c r="B17" s="59">
        <f>'2'!W7</f>
        <v>1835</v>
      </c>
      <c r="C17" s="59">
        <f>'2'!X7</f>
        <v>1166</v>
      </c>
      <c r="D17" s="48">
        <f t="shared" ref="D17:D18" si="6">C17/B17%</f>
        <v>63.54223433242506</v>
      </c>
      <c r="E17" s="49">
        <f t="shared" ref="E17:E18" si="7">C17-B17</f>
        <v>-669</v>
      </c>
      <c r="K17" s="11"/>
    </row>
    <row r="18" spans="1:11" ht="33.75" customHeight="1" x14ac:dyDescent="0.2">
      <c r="A18" s="1" t="s">
        <v>51</v>
      </c>
      <c r="B18" s="59">
        <f>'2'!Z7</f>
        <v>1569</v>
      </c>
      <c r="C18" s="59">
        <f>'2'!AA7</f>
        <v>648</v>
      </c>
      <c r="D18" s="48">
        <f t="shared" si="6"/>
        <v>41.300191204588913</v>
      </c>
      <c r="E18" s="49">
        <f t="shared" si="7"/>
        <v>-921</v>
      </c>
      <c r="K18" s="11"/>
    </row>
    <row r="19" spans="1:11" ht="56.25" customHeight="1" x14ac:dyDescent="0.2">
      <c r="A19" s="98"/>
      <c r="B19" s="98"/>
      <c r="C19" s="98"/>
      <c r="D19" s="98"/>
      <c r="E19" s="98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M7" activePane="bottomRight" state="frozen"/>
      <selection activeCell="D5" sqref="D5:D10"/>
      <selection pane="topRight" activeCell="D5" sqref="D5:D10"/>
      <selection pane="bottomLeft" activeCell="D5" sqref="D5:D10"/>
      <selection pane="bottomRight" activeCell="B3" sqref="B3:AB6"/>
    </sheetView>
  </sheetViews>
  <sheetFormatPr defaultRowHeight="14.25" x14ac:dyDescent="0.2"/>
  <cols>
    <col min="1" max="1" width="29.140625" style="37" customWidth="1"/>
    <col min="2" max="2" width="10.42578125" style="76" customWidth="1"/>
    <col min="3" max="3" width="12.28515625" style="37" customWidth="1"/>
    <col min="4" max="4" width="7.42578125" style="76" customWidth="1"/>
    <col min="5" max="5" width="9.85546875" style="37" customWidth="1"/>
    <col min="6" max="6" width="10.140625" style="37" customWidth="1"/>
    <col min="7" max="7" width="7.42578125" style="37" customWidth="1"/>
    <col min="8" max="8" width="9.85546875" style="37" customWidth="1"/>
    <col min="9" max="9" width="10.140625" style="37" customWidth="1"/>
    <col min="10" max="10" width="7.42578125" style="37" customWidth="1"/>
    <col min="11" max="12" width="8.42578125" style="37" customWidth="1"/>
    <col min="13" max="13" width="9" style="37" customWidth="1"/>
    <col min="14" max="14" width="9.5703125" style="37" customWidth="1"/>
    <col min="15" max="15" width="8" style="37" customWidth="1"/>
    <col min="16" max="16" width="8.140625" style="37" customWidth="1"/>
    <col min="17" max="17" width="9.5703125" style="37" customWidth="1"/>
    <col min="18" max="18" width="8.28515625" style="37" customWidth="1"/>
    <col min="19" max="19" width="7.140625" style="37" customWidth="1"/>
    <col min="20" max="20" width="7.85546875" style="76" customWidth="1"/>
    <col min="21" max="21" width="10.42578125" style="37" customWidth="1"/>
    <col min="22" max="22" width="7.85546875" style="76" customWidth="1"/>
    <col min="23" max="23" width="7.42578125" style="37" customWidth="1"/>
    <col min="24" max="24" width="8" style="37" customWidth="1"/>
    <col min="25" max="25" width="7" style="37" customWidth="1"/>
    <col min="26" max="26" width="8.42578125" style="37" customWidth="1"/>
    <col min="27" max="27" width="8.28515625" style="37" customWidth="1"/>
    <col min="28" max="28" width="7.7109375" style="37" customWidth="1"/>
    <col min="29" max="16384" width="9.140625" style="37"/>
  </cols>
  <sheetData>
    <row r="1" spans="1:32" s="22" customFormat="1" ht="44.25" customHeight="1" x14ac:dyDescent="0.35">
      <c r="C1" s="131" t="s">
        <v>89</v>
      </c>
      <c r="D1" s="131"/>
      <c r="E1" s="127"/>
      <c r="F1" s="127"/>
      <c r="G1" s="127"/>
      <c r="H1" s="127"/>
      <c r="I1" s="127"/>
      <c r="J1" s="127"/>
      <c r="K1" s="127"/>
      <c r="L1" s="127"/>
      <c r="M1" s="127"/>
      <c r="N1" s="21"/>
      <c r="O1" s="21"/>
      <c r="P1" s="21"/>
      <c r="Q1" s="21"/>
      <c r="R1" s="21"/>
      <c r="S1" s="21"/>
      <c r="T1" s="21"/>
      <c r="U1" s="21"/>
      <c r="V1" s="21"/>
      <c r="W1" s="21"/>
      <c r="X1" s="113"/>
      <c r="Y1" s="113"/>
      <c r="Z1" s="41"/>
      <c r="AB1" s="47" t="s">
        <v>11</v>
      </c>
    </row>
    <row r="2" spans="1:32" s="25" customFormat="1" ht="14.25" customHeight="1" x14ac:dyDescent="0.25">
      <c r="A2" s="23"/>
      <c r="B2" s="72"/>
      <c r="C2" s="23"/>
      <c r="D2" s="72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22"/>
      <c r="Y2" s="122"/>
      <c r="Z2" s="118" t="s">
        <v>5</v>
      </c>
      <c r="AA2" s="118"/>
    </row>
    <row r="3" spans="1:32" s="26" customFormat="1" ht="67.5" customHeight="1" x14ac:dyDescent="0.25">
      <c r="A3" s="123"/>
      <c r="B3" s="117" t="s">
        <v>83</v>
      </c>
      <c r="C3" s="117"/>
      <c r="D3" s="117" t="s">
        <v>73</v>
      </c>
      <c r="E3" s="117" t="s">
        <v>16</v>
      </c>
      <c r="F3" s="117"/>
      <c r="G3" s="117"/>
      <c r="H3" s="117" t="s">
        <v>54</v>
      </c>
      <c r="I3" s="117"/>
      <c r="J3" s="117"/>
      <c r="K3" s="117" t="s">
        <v>7</v>
      </c>
      <c r="L3" s="117"/>
      <c r="M3" s="117"/>
      <c r="N3" s="117" t="s">
        <v>8</v>
      </c>
      <c r="O3" s="117"/>
      <c r="P3" s="117"/>
      <c r="Q3" s="114" t="s">
        <v>6</v>
      </c>
      <c r="R3" s="115"/>
      <c r="S3" s="116"/>
      <c r="T3" s="117" t="s">
        <v>85</v>
      </c>
      <c r="U3" s="117"/>
      <c r="V3" s="117" t="s">
        <v>69</v>
      </c>
      <c r="W3" s="117" t="s">
        <v>9</v>
      </c>
      <c r="X3" s="117"/>
      <c r="Y3" s="117"/>
      <c r="Z3" s="117" t="s">
        <v>10</v>
      </c>
      <c r="AA3" s="117"/>
      <c r="AB3" s="117"/>
    </row>
    <row r="4" spans="1:32" s="27" customFormat="1" ht="19.5" customHeight="1" x14ac:dyDescent="0.25">
      <c r="A4" s="123"/>
      <c r="B4" s="111" t="s">
        <v>72</v>
      </c>
      <c r="C4" s="111" t="s">
        <v>84</v>
      </c>
      <c r="D4" s="112" t="s">
        <v>2</v>
      </c>
      <c r="E4" s="111" t="s">
        <v>72</v>
      </c>
      <c r="F4" s="111" t="s">
        <v>84</v>
      </c>
      <c r="G4" s="112" t="s">
        <v>2</v>
      </c>
      <c r="H4" s="111" t="s">
        <v>72</v>
      </c>
      <c r="I4" s="111" t="s">
        <v>84</v>
      </c>
      <c r="J4" s="112" t="s">
        <v>2</v>
      </c>
      <c r="K4" s="111" t="s">
        <v>72</v>
      </c>
      <c r="L4" s="111" t="s">
        <v>84</v>
      </c>
      <c r="M4" s="112" t="s">
        <v>2</v>
      </c>
      <c r="N4" s="111" t="s">
        <v>72</v>
      </c>
      <c r="O4" s="111" t="s">
        <v>84</v>
      </c>
      <c r="P4" s="112" t="s">
        <v>2</v>
      </c>
      <c r="Q4" s="111" t="s">
        <v>72</v>
      </c>
      <c r="R4" s="111" t="s">
        <v>84</v>
      </c>
      <c r="S4" s="112" t="s">
        <v>2</v>
      </c>
      <c r="T4" s="111" t="s">
        <v>72</v>
      </c>
      <c r="U4" s="111" t="s">
        <v>84</v>
      </c>
      <c r="V4" s="112" t="s">
        <v>2</v>
      </c>
      <c r="W4" s="111" t="s">
        <v>72</v>
      </c>
      <c r="X4" s="111" t="s">
        <v>84</v>
      </c>
      <c r="Y4" s="112" t="s">
        <v>2</v>
      </c>
      <c r="Z4" s="111" t="s">
        <v>72</v>
      </c>
      <c r="AA4" s="111" t="s">
        <v>84</v>
      </c>
      <c r="AB4" s="112" t="s">
        <v>2</v>
      </c>
    </row>
    <row r="5" spans="1:32" s="27" customFormat="1" ht="6" customHeight="1" x14ac:dyDescent="0.25">
      <c r="A5" s="123"/>
      <c r="B5" s="111"/>
      <c r="C5" s="111"/>
      <c r="D5" s="112"/>
      <c r="E5" s="111"/>
      <c r="F5" s="111"/>
      <c r="G5" s="112"/>
      <c r="H5" s="111"/>
      <c r="I5" s="111"/>
      <c r="J5" s="112"/>
      <c r="K5" s="111"/>
      <c r="L5" s="111"/>
      <c r="M5" s="112"/>
      <c r="N5" s="111"/>
      <c r="O5" s="111"/>
      <c r="P5" s="112"/>
      <c r="Q5" s="111"/>
      <c r="R5" s="111"/>
      <c r="S5" s="112"/>
      <c r="T5" s="111"/>
      <c r="U5" s="111"/>
      <c r="V5" s="112"/>
      <c r="W5" s="111"/>
      <c r="X5" s="111"/>
      <c r="Y5" s="112"/>
      <c r="Z5" s="111"/>
      <c r="AA5" s="111"/>
      <c r="AB5" s="112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8" customHeight="1" x14ac:dyDescent="0.25">
      <c r="A7" s="50" t="s">
        <v>21</v>
      </c>
      <c r="B7" s="86">
        <f>SUM(B8:B28)</f>
        <v>3011</v>
      </c>
      <c r="C7" s="28">
        <f>SUM(C8:C28)</f>
        <v>1825</v>
      </c>
      <c r="D7" s="56">
        <f>IF(B7=0,0,C7/B7)*100</f>
        <v>60.611092660245767</v>
      </c>
      <c r="E7" s="86">
        <f>SUM(E8:E28)</f>
        <v>2860</v>
      </c>
      <c r="F7" s="28">
        <f>SUM(F8:F28)</f>
        <v>1700</v>
      </c>
      <c r="G7" s="56">
        <f>IF(E7=0,0,F7/E7)*100</f>
        <v>59.44055944055944</v>
      </c>
      <c r="H7" s="86">
        <f>SUM(H8:H28)</f>
        <v>126</v>
      </c>
      <c r="I7" s="28">
        <f>SUM(I8:I28)</f>
        <v>68</v>
      </c>
      <c r="J7" s="56">
        <f>IF(H7=0,0,I7/H7)*100</f>
        <v>53.968253968253968</v>
      </c>
      <c r="K7" s="28">
        <f>SUM(K8:K28)</f>
        <v>24</v>
      </c>
      <c r="L7" s="28">
        <f>SUM(L8:L28)</f>
        <v>6</v>
      </c>
      <c r="M7" s="56">
        <f>IF(K7=0,0,L7/K7)*100</f>
        <v>25</v>
      </c>
      <c r="N7" s="28">
        <f>SUM(N8:N28)</f>
        <v>16</v>
      </c>
      <c r="O7" s="28">
        <f>SUM(O8:O28)</f>
        <v>1</v>
      </c>
      <c r="P7" s="56">
        <f>IF(N7=0,0,O7/N7)*100</f>
        <v>6.25</v>
      </c>
      <c r="Q7" s="28">
        <f>SUM(Q8:Q28)</f>
        <v>1923</v>
      </c>
      <c r="R7" s="28">
        <f>SUM(R8:R28)</f>
        <v>965</v>
      </c>
      <c r="S7" s="56">
        <f>IF(Q7=0,0,R7/Q7)*100</f>
        <v>50.182007280291209</v>
      </c>
      <c r="T7" s="83">
        <f>SUM(T8:T28)</f>
        <v>2595</v>
      </c>
      <c r="U7" s="28">
        <f>SUM(U8:U28)</f>
        <v>1349</v>
      </c>
      <c r="V7" s="56">
        <f>IF(T7=0,0,U7/T7)*100</f>
        <v>51.984585741811173</v>
      </c>
      <c r="W7" s="28">
        <f>SUM(W8:W28)</f>
        <v>2482</v>
      </c>
      <c r="X7" s="28">
        <f>SUM(X8:X28)</f>
        <v>1265</v>
      </c>
      <c r="Y7" s="56">
        <f>IF(W7=0,0,X7/W7)*100</f>
        <v>50.966962127316684</v>
      </c>
      <c r="Z7" s="28">
        <f>SUM(Z8:Z28)</f>
        <v>2078</v>
      </c>
      <c r="AA7" s="28">
        <f>SUM(AA8:AA28)</f>
        <v>669</v>
      </c>
      <c r="AB7" s="56">
        <f>IF(Z7=0,0,AA7/Z7)*100</f>
        <v>32.194417709335902</v>
      </c>
      <c r="AC7" s="29"/>
      <c r="AF7" s="33"/>
    </row>
    <row r="8" spans="1:32" s="33" customFormat="1" ht="18" customHeight="1" x14ac:dyDescent="0.25">
      <c r="A8" s="51" t="s">
        <v>22</v>
      </c>
      <c r="B8" s="96">
        <f>'[5]10'!B8</f>
        <v>158</v>
      </c>
      <c r="C8" s="31">
        <f>[15]Матриця!$K12+[15]Матриця!$M12+[15]Матриця!$O12+[15]Матриця!$Q12+[16]Шаблон!$M8+[16]Шаблон!$K8-[16]Шаблон!$L8</f>
        <v>76</v>
      </c>
      <c r="D8" s="57">
        <f t="shared" ref="D8:D28" si="0">IF(B8=0,0,C8/B8)*100</f>
        <v>48.101265822784811</v>
      </c>
      <c r="E8" s="31">
        <f>'[5]10'!D8</f>
        <v>155</v>
      </c>
      <c r="F8" s="31">
        <f>[15]Матриця!$K12+[15]Матриця!$M12+[15]Матриця!$O12+[15]Матриця!$Q12</f>
        <v>75</v>
      </c>
      <c r="G8" s="57">
        <f t="shared" ref="G8:G28" si="1">IF(E8=0,0,F8/E8)*100</f>
        <v>48.387096774193552</v>
      </c>
      <c r="H8" s="31">
        <f>'[5]10'!G8</f>
        <v>7</v>
      </c>
      <c r="I8" s="31">
        <f>[17]Шаблон!$F8+[16]Шаблон!$D8</f>
        <v>4</v>
      </c>
      <c r="J8" s="57">
        <f t="shared" ref="J8:J28" si="2">IF(H8=0,0,I8/H8)*100</f>
        <v>57.142857142857139</v>
      </c>
      <c r="K8" s="31">
        <f>'[5]10'!J8</f>
        <v>4</v>
      </c>
      <c r="L8" s="31">
        <f>[17]Шаблон!$J8</f>
        <v>1</v>
      </c>
      <c r="M8" s="57">
        <f t="shared" ref="M8:M28" si="3">IF(K8=0,0,L8/K8)*100</f>
        <v>25</v>
      </c>
      <c r="N8" s="31">
        <f>'[5]10'!M8</f>
        <v>1</v>
      </c>
      <c r="O8" s="31">
        <f>[17]Шаблон!$K8+[17]Шаблон!$L8+[16]Шаблон!$G8</f>
        <v>0</v>
      </c>
      <c r="P8" s="57">
        <f t="shared" ref="P8:P28" si="4">IF(N8=0,0,O8/N8)*100</f>
        <v>0</v>
      </c>
      <c r="Q8" s="31">
        <f>'[5]10'!P8</f>
        <v>134</v>
      </c>
      <c r="R8" s="46">
        <f>'[8]1'!$J11</f>
        <v>62</v>
      </c>
      <c r="S8" s="57">
        <f t="shared" ref="S8:S28" si="5">IF(Q8=0,0,R8/Q8)*100</f>
        <v>46.268656716417908</v>
      </c>
      <c r="T8" s="70">
        <f>'[5]10'!R8</f>
        <v>125</v>
      </c>
      <c r="U8" s="46">
        <f>[15]Матриця!$AO12+[15]Матриця!$AQ12+[15]Матриця!$AS12+[15]Матриця!$AU12+[16]Шаблон!$M8</f>
        <v>51</v>
      </c>
      <c r="V8" s="57">
        <f t="shared" ref="V8:V28" si="6">IF(T8=0,0,U8/T8)*100</f>
        <v>40.799999999999997</v>
      </c>
      <c r="W8" s="31">
        <f>'[5]10'!T8</f>
        <v>124</v>
      </c>
      <c r="X8" s="46">
        <f>[15]Матриця!$AU12+[15]Матриця!$AO12+[15]Матриця!$AQ12+[15]Матриця!$AS12</f>
        <v>51</v>
      </c>
      <c r="Y8" s="57">
        <f t="shared" ref="Y8:Y28" si="7">IF(W8=0,0,X8/W8)*100</f>
        <v>41.12903225806452</v>
      </c>
      <c r="Z8" s="31">
        <f>'[5]10'!W8</f>
        <v>113</v>
      </c>
      <c r="AA8" s="46">
        <f>[17]Шаблон!$T8</f>
        <v>28</v>
      </c>
      <c r="AB8" s="57">
        <f t="shared" ref="AB8:AB28" si="8">IF(Z8=0,0,AA8/Z8)*100</f>
        <v>24.778761061946902</v>
      </c>
      <c r="AC8" s="29"/>
      <c r="AD8" s="32"/>
    </row>
    <row r="9" spans="1:32" s="34" customFormat="1" ht="18" customHeight="1" x14ac:dyDescent="0.25">
      <c r="A9" s="52" t="s">
        <v>23</v>
      </c>
      <c r="B9" s="96">
        <f>'[5]10'!B9</f>
        <v>67</v>
      </c>
      <c r="C9" s="84">
        <f>[15]Матриця!$K13+[15]Матриця!$M13+[15]Матриця!$O13+[15]Матриця!$Q13+[16]Шаблон!$M9+[16]Шаблон!$K9-[16]Шаблон!$L9</f>
        <v>55</v>
      </c>
      <c r="D9" s="57">
        <f t="shared" si="0"/>
        <v>82.089552238805979</v>
      </c>
      <c r="E9" s="84">
        <f>'[5]10'!D9</f>
        <v>66</v>
      </c>
      <c r="F9" s="84">
        <f>[15]Матриця!$K13+[15]Матриця!$M13+[15]Матриця!$O13+[15]Матриця!$Q13</f>
        <v>55</v>
      </c>
      <c r="G9" s="57">
        <f t="shared" si="1"/>
        <v>83.333333333333343</v>
      </c>
      <c r="H9" s="84">
        <f>'[5]10'!G9</f>
        <v>6</v>
      </c>
      <c r="I9" s="84">
        <f>[17]Шаблон!$F9+[16]Шаблон!$D9</f>
        <v>6</v>
      </c>
      <c r="J9" s="57">
        <f t="shared" si="2"/>
        <v>100</v>
      </c>
      <c r="K9" s="84">
        <f>'[5]10'!J9</f>
        <v>1</v>
      </c>
      <c r="L9" s="84">
        <f>[17]Шаблон!$J9</f>
        <v>1</v>
      </c>
      <c r="M9" s="57">
        <f t="shared" si="3"/>
        <v>100</v>
      </c>
      <c r="N9" s="84">
        <f>'[5]10'!M9</f>
        <v>0</v>
      </c>
      <c r="O9" s="84">
        <f>[17]Шаблон!$K9+[17]Шаблон!$L9+[16]Шаблон!$G9</f>
        <v>1</v>
      </c>
      <c r="P9" s="57">
        <f t="shared" si="4"/>
        <v>0</v>
      </c>
      <c r="Q9" s="84">
        <f>'[5]10'!P9</f>
        <v>47</v>
      </c>
      <c r="R9" s="46">
        <f>'[8]1'!$J12</f>
        <v>25</v>
      </c>
      <c r="S9" s="57">
        <f t="shared" si="5"/>
        <v>53.191489361702125</v>
      </c>
      <c r="T9" s="70">
        <f>'[5]10'!R9</f>
        <v>57</v>
      </c>
      <c r="U9" s="46">
        <f>[15]Матриця!$AO13+[15]Матриця!$AQ13+[15]Матриця!$AS13+[15]Матриця!$AU13+[16]Шаблон!$M9</f>
        <v>37</v>
      </c>
      <c r="V9" s="57">
        <f t="shared" si="6"/>
        <v>64.912280701754383</v>
      </c>
      <c r="W9" s="84">
        <f>'[5]10'!T9</f>
        <v>56</v>
      </c>
      <c r="X9" s="46">
        <f>[15]Матриця!$AU13+[15]Матриця!$AO13+[15]Матриця!$AQ13+[15]Матриця!$AS13</f>
        <v>37</v>
      </c>
      <c r="Y9" s="57">
        <f t="shared" si="7"/>
        <v>66.071428571428569</v>
      </c>
      <c r="Z9" s="84">
        <f>'[5]10'!W9</f>
        <v>47</v>
      </c>
      <c r="AA9" s="46">
        <f>[17]Шаблон!$T9</f>
        <v>23</v>
      </c>
      <c r="AB9" s="57">
        <f t="shared" si="8"/>
        <v>48.936170212765958</v>
      </c>
      <c r="AC9" s="29"/>
      <c r="AD9" s="32"/>
    </row>
    <row r="10" spans="1:32" s="33" customFormat="1" ht="18" customHeight="1" x14ac:dyDescent="0.25">
      <c r="A10" s="52" t="s">
        <v>24</v>
      </c>
      <c r="B10" s="96">
        <f>'[5]10'!B10</f>
        <v>91</v>
      </c>
      <c r="C10" s="84">
        <f>[15]Матриця!$K14+[15]Матриця!$M14+[15]Матриця!$O14+[15]Матриця!$Q14+[16]Шаблон!$M10+[16]Шаблон!$K10-[16]Шаблон!$L10</f>
        <v>47</v>
      </c>
      <c r="D10" s="57">
        <f t="shared" si="0"/>
        <v>51.648351648351657</v>
      </c>
      <c r="E10" s="84">
        <f>'[5]10'!D10</f>
        <v>90</v>
      </c>
      <c r="F10" s="84">
        <f>[15]Матриця!$K14+[15]Матриця!$M14+[15]Матриця!$O14+[15]Матриця!$Q14</f>
        <v>46</v>
      </c>
      <c r="G10" s="57">
        <f t="shared" si="1"/>
        <v>51.111111111111107</v>
      </c>
      <c r="H10" s="84">
        <f>'[5]10'!G10</f>
        <v>5</v>
      </c>
      <c r="I10" s="84">
        <f>[17]Шаблон!$F10+[16]Шаблон!$D10</f>
        <v>1</v>
      </c>
      <c r="J10" s="57">
        <f t="shared" si="2"/>
        <v>20</v>
      </c>
      <c r="K10" s="84">
        <f>'[5]10'!J10</f>
        <v>0</v>
      </c>
      <c r="L10" s="84">
        <f>[17]Шаблон!$J10</f>
        <v>0</v>
      </c>
      <c r="M10" s="57">
        <f t="shared" si="3"/>
        <v>0</v>
      </c>
      <c r="N10" s="84">
        <f>'[5]10'!M10</f>
        <v>2</v>
      </c>
      <c r="O10" s="84">
        <f>[17]Шаблон!$K10+[17]Шаблон!$L10+[16]Шаблон!$G10</f>
        <v>0</v>
      </c>
      <c r="P10" s="57">
        <f t="shared" si="4"/>
        <v>0</v>
      </c>
      <c r="Q10" s="84">
        <f>'[5]10'!P10</f>
        <v>60</v>
      </c>
      <c r="R10" s="46">
        <f>'[8]1'!$J13</f>
        <v>21</v>
      </c>
      <c r="S10" s="57">
        <f t="shared" si="5"/>
        <v>35</v>
      </c>
      <c r="T10" s="70">
        <f>'[5]10'!R10</f>
        <v>77</v>
      </c>
      <c r="U10" s="46">
        <f>[15]Матриця!$AO14+[15]Матриця!$AQ14+[15]Матриця!$AS14+[15]Матриця!$AU14+[16]Шаблон!$M10</f>
        <v>38</v>
      </c>
      <c r="V10" s="57">
        <f t="shared" si="6"/>
        <v>49.350649350649348</v>
      </c>
      <c r="W10" s="84">
        <f>'[5]10'!T10</f>
        <v>77</v>
      </c>
      <c r="X10" s="46">
        <f>[15]Матриця!$AU14+[15]Матриця!$AO14+[15]Матриця!$AQ14+[15]Матриця!$AS14</f>
        <v>37</v>
      </c>
      <c r="Y10" s="57">
        <f t="shared" si="7"/>
        <v>48.051948051948052</v>
      </c>
      <c r="Z10" s="84">
        <f>'[5]10'!W10</f>
        <v>67</v>
      </c>
      <c r="AA10" s="46">
        <f>[17]Шаблон!$T10</f>
        <v>16</v>
      </c>
      <c r="AB10" s="57">
        <f t="shared" si="8"/>
        <v>23.880597014925371</v>
      </c>
      <c r="AC10" s="29"/>
      <c r="AD10" s="32"/>
    </row>
    <row r="11" spans="1:32" s="33" customFormat="1" ht="18" customHeight="1" x14ac:dyDescent="0.25">
      <c r="A11" s="52" t="s">
        <v>25</v>
      </c>
      <c r="B11" s="96">
        <f>'[5]10'!B11</f>
        <v>122</v>
      </c>
      <c r="C11" s="84">
        <f>[15]Матриця!$K15+[15]Матриця!$M15+[15]Матриця!$O15+[15]Матриця!$Q15+[16]Шаблон!$M11+[16]Шаблон!$K11-[16]Шаблон!$L11</f>
        <v>74</v>
      </c>
      <c r="D11" s="57">
        <f t="shared" si="0"/>
        <v>60.655737704918032</v>
      </c>
      <c r="E11" s="84">
        <f>'[5]10'!D11</f>
        <v>120</v>
      </c>
      <c r="F11" s="84">
        <f>[15]Матриця!$K15+[15]Матриця!$M15+[15]Матриця!$O15+[15]Матриця!$Q15</f>
        <v>70</v>
      </c>
      <c r="G11" s="57">
        <f t="shared" si="1"/>
        <v>58.333333333333336</v>
      </c>
      <c r="H11" s="84">
        <f>'[5]10'!G11</f>
        <v>4</v>
      </c>
      <c r="I11" s="84">
        <f>[17]Шаблон!$F11+[16]Шаблон!$D11</f>
        <v>1</v>
      </c>
      <c r="J11" s="57">
        <f t="shared" si="2"/>
        <v>25</v>
      </c>
      <c r="K11" s="84">
        <f>'[5]10'!J11</f>
        <v>2</v>
      </c>
      <c r="L11" s="84">
        <f>[17]Шаблон!$J11</f>
        <v>0</v>
      </c>
      <c r="M11" s="57">
        <f t="shared" si="3"/>
        <v>0</v>
      </c>
      <c r="N11" s="84">
        <f>'[5]10'!M11</f>
        <v>0</v>
      </c>
      <c r="O11" s="84">
        <f>[17]Шаблон!$K11+[17]Шаблон!$L11+[16]Шаблон!$G11</f>
        <v>0</v>
      </c>
      <c r="P11" s="57">
        <f t="shared" si="4"/>
        <v>0</v>
      </c>
      <c r="Q11" s="84">
        <f>'[5]10'!P11</f>
        <v>115</v>
      </c>
      <c r="R11" s="46">
        <f>'[8]1'!$J14</f>
        <v>50</v>
      </c>
      <c r="S11" s="57">
        <f t="shared" si="5"/>
        <v>43.478260869565219</v>
      </c>
      <c r="T11" s="70">
        <f>'[5]10'!R11</f>
        <v>108</v>
      </c>
      <c r="U11" s="46">
        <f>[15]Матриця!$AO15+[15]Матриця!$AQ15+[15]Матриця!$AS15+[15]Матриця!$AU15+[16]Шаблон!$M11</f>
        <v>57</v>
      </c>
      <c r="V11" s="57">
        <f t="shared" si="6"/>
        <v>52.777777777777779</v>
      </c>
      <c r="W11" s="84">
        <f>'[5]10'!T11</f>
        <v>107</v>
      </c>
      <c r="X11" s="46">
        <f>[15]Матриця!$AU15+[15]Матриця!$AO15+[15]Матриця!$AQ15+[15]Матриця!$AS15</f>
        <v>55</v>
      </c>
      <c r="Y11" s="57">
        <f t="shared" si="7"/>
        <v>51.401869158878498</v>
      </c>
      <c r="Z11" s="84">
        <f>'[5]10'!W11</f>
        <v>73</v>
      </c>
      <c r="AA11" s="46">
        <f>[17]Шаблон!$T11</f>
        <v>19</v>
      </c>
      <c r="AB11" s="57">
        <f t="shared" si="8"/>
        <v>26.027397260273972</v>
      </c>
      <c r="AC11" s="29"/>
      <c r="AD11" s="32"/>
    </row>
    <row r="12" spans="1:32" s="33" customFormat="1" ht="18" customHeight="1" x14ac:dyDescent="0.25">
      <c r="A12" s="52" t="s">
        <v>26</v>
      </c>
      <c r="B12" s="96">
        <f>'[5]10'!B12</f>
        <v>88</v>
      </c>
      <c r="C12" s="84">
        <f>[15]Матриця!$K16+[15]Матриця!$M16+[15]Матриця!$O16+[15]Матриця!$Q16+[16]Шаблон!$M12+[16]Шаблон!$K12-[16]Шаблон!$L12</f>
        <v>62</v>
      </c>
      <c r="D12" s="57">
        <f t="shared" si="0"/>
        <v>70.454545454545453</v>
      </c>
      <c r="E12" s="84">
        <f>'[5]10'!D12</f>
        <v>86</v>
      </c>
      <c r="F12" s="84">
        <f>[15]Матриця!$K16+[15]Матриця!$M16+[15]Матриця!$O16+[15]Матриця!$Q16</f>
        <v>61</v>
      </c>
      <c r="G12" s="57">
        <f t="shared" si="1"/>
        <v>70.930232558139537</v>
      </c>
      <c r="H12" s="84">
        <f>'[5]10'!G12</f>
        <v>6</v>
      </c>
      <c r="I12" s="84">
        <f>[17]Шаблон!$F12+[16]Шаблон!$D12</f>
        <v>4</v>
      </c>
      <c r="J12" s="57">
        <f t="shared" si="2"/>
        <v>66.666666666666657</v>
      </c>
      <c r="K12" s="84">
        <f>'[5]10'!J12</f>
        <v>1</v>
      </c>
      <c r="L12" s="84">
        <f>[17]Шаблон!$J12</f>
        <v>0</v>
      </c>
      <c r="M12" s="57">
        <f t="shared" si="3"/>
        <v>0</v>
      </c>
      <c r="N12" s="84">
        <f>'[5]10'!M12</f>
        <v>0</v>
      </c>
      <c r="O12" s="84">
        <f>[17]Шаблон!$K12+[17]Шаблон!$L12+[16]Шаблон!$G12</f>
        <v>0</v>
      </c>
      <c r="P12" s="57">
        <f t="shared" si="4"/>
        <v>0</v>
      </c>
      <c r="Q12" s="84">
        <f>'[5]10'!P12</f>
        <v>78</v>
      </c>
      <c r="R12" s="46">
        <f>'[8]1'!$J15</f>
        <v>30</v>
      </c>
      <c r="S12" s="57">
        <f t="shared" si="5"/>
        <v>38.461538461538467</v>
      </c>
      <c r="T12" s="70">
        <f>'[5]10'!R12</f>
        <v>75</v>
      </c>
      <c r="U12" s="46">
        <f>[15]Матриця!$AO16+[15]Матриця!$AQ16+[15]Матриця!$AS16+[15]Матриця!$AU16+[16]Шаблон!$M12</f>
        <v>50</v>
      </c>
      <c r="V12" s="57">
        <f t="shared" si="6"/>
        <v>66.666666666666657</v>
      </c>
      <c r="W12" s="84">
        <f>'[5]10'!T12</f>
        <v>75</v>
      </c>
      <c r="X12" s="46">
        <f>[15]Матриця!$AU16+[15]Матриця!$AO16+[15]Матриця!$AQ16+[15]Матриця!$AS16</f>
        <v>50</v>
      </c>
      <c r="Y12" s="57">
        <f t="shared" si="7"/>
        <v>66.666666666666657</v>
      </c>
      <c r="Z12" s="84">
        <f>'[5]10'!W12</f>
        <v>69</v>
      </c>
      <c r="AA12" s="46">
        <f>[17]Шаблон!$T12</f>
        <v>23</v>
      </c>
      <c r="AB12" s="57">
        <f t="shared" si="8"/>
        <v>33.333333333333329</v>
      </c>
      <c r="AC12" s="29"/>
      <c r="AD12" s="32"/>
    </row>
    <row r="13" spans="1:32" s="33" customFormat="1" ht="18" customHeight="1" x14ac:dyDescent="0.25">
      <c r="A13" s="52" t="s">
        <v>27</v>
      </c>
      <c r="B13" s="96">
        <f>'[5]10'!B13</f>
        <v>92</v>
      </c>
      <c r="C13" s="84">
        <f>[15]Матриця!$K17+[15]Матриця!$M17+[15]Матриця!$O17+[15]Матриця!$Q17+[16]Шаблон!$M13+[16]Шаблон!$K13-[16]Шаблон!$L13</f>
        <v>91</v>
      </c>
      <c r="D13" s="57">
        <f t="shared" si="0"/>
        <v>98.91304347826086</v>
      </c>
      <c r="E13" s="84">
        <f>'[5]10'!D13</f>
        <v>92</v>
      </c>
      <c r="F13" s="84">
        <f>[15]Матриця!$K17+[15]Матриця!$M17+[15]Матриця!$O17+[15]Матриця!$Q17</f>
        <v>90</v>
      </c>
      <c r="G13" s="57">
        <f t="shared" si="1"/>
        <v>97.826086956521735</v>
      </c>
      <c r="H13" s="84">
        <f>'[5]10'!G13</f>
        <v>2</v>
      </c>
      <c r="I13" s="84">
        <f>[17]Шаблон!$F13+[16]Шаблон!$D13</f>
        <v>2</v>
      </c>
      <c r="J13" s="57">
        <f t="shared" si="2"/>
        <v>100</v>
      </c>
      <c r="K13" s="84">
        <f>'[5]10'!J13</f>
        <v>1</v>
      </c>
      <c r="L13" s="84">
        <f>[17]Шаблон!$J13</f>
        <v>0</v>
      </c>
      <c r="M13" s="57">
        <f t="shared" si="3"/>
        <v>0</v>
      </c>
      <c r="N13" s="84">
        <f>'[5]10'!M13</f>
        <v>0</v>
      </c>
      <c r="O13" s="84">
        <f>[17]Шаблон!$K13+[17]Шаблон!$L13+[16]Шаблон!$G13</f>
        <v>0</v>
      </c>
      <c r="P13" s="57">
        <f t="shared" si="4"/>
        <v>0</v>
      </c>
      <c r="Q13" s="84">
        <f>'[5]10'!P13</f>
        <v>66</v>
      </c>
      <c r="R13" s="46">
        <f>'[8]1'!$J16</f>
        <v>22</v>
      </c>
      <c r="S13" s="57">
        <f t="shared" si="5"/>
        <v>33.333333333333329</v>
      </c>
      <c r="T13" s="70">
        <f>'[5]10'!R13</f>
        <v>85</v>
      </c>
      <c r="U13" s="46">
        <f>[15]Матриця!$AO17+[15]Матриця!$AQ17+[15]Матриця!$AS17+[15]Матриця!$AU17+[16]Шаблон!$M13</f>
        <v>63</v>
      </c>
      <c r="V13" s="57">
        <f t="shared" si="6"/>
        <v>74.117647058823536</v>
      </c>
      <c r="W13" s="84">
        <f>'[5]10'!T13</f>
        <v>85</v>
      </c>
      <c r="X13" s="46">
        <f>[15]Матриця!$AU17+[15]Матриця!$AO17+[15]Матриця!$AQ17+[15]Матриця!$AS17</f>
        <v>62</v>
      </c>
      <c r="Y13" s="57">
        <f t="shared" si="7"/>
        <v>72.941176470588232</v>
      </c>
      <c r="Z13" s="84">
        <f>'[5]10'!W13</f>
        <v>67</v>
      </c>
      <c r="AA13" s="46">
        <f>[17]Шаблон!$T13</f>
        <v>24</v>
      </c>
      <c r="AB13" s="57">
        <f t="shared" si="8"/>
        <v>35.820895522388057</v>
      </c>
      <c r="AC13" s="29"/>
      <c r="AD13" s="32"/>
    </row>
    <row r="14" spans="1:32" s="33" customFormat="1" ht="18" customHeight="1" x14ac:dyDescent="0.25">
      <c r="A14" s="52" t="s">
        <v>28</v>
      </c>
      <c r="B14" s="96">
        <f>'[5]10'!B14</f>
        <v>42</v>
      </c>
      <c r="C14" s="84">
        <f>[15]Матриця!$K18+[15]Матриця!$M18+[15]Матриця!$O18+[15]Матриця!$Q18+[16]Шаблон!$M14+[16]Шаблон!$K14-[16]Шаблон!$L14</f>
        <v>19</v>
      </c>
      <c r="D14" s="57">
        <f t="shared" si="0"/>
        <v>45.238095238095241</v>
      </c>
      <c r="E14" s="84">
        <f>'[5]10'!D14</f>
        <v>42</v>
      </c>
      <c r="F14" s="84">
        <f>[15]Матриця!$K18+[15]Матриця!$M18+[15]Матриця!$O18+[15]Матриця!$Q18</f>
        <v>19</v>
      </c>
      <c r="G14" s="57">
        <f t="shared" si="1"/>
        <v>45.238095238095241</v>
      </c>
      <c r="H14" s="84">
        <f>'[5]10'!G14</f>
        <v>0</v>
      </c>
      <c r="I14" s="84">
        <f>[17]Шаблон!$F14+[16]Шаблон!$D14</f>
        <v>0</v>
      </c>
      <c r="J14" s="57">
        <f t="shared" si="2"/>
        <v>0</v>
      </c>
      <c r="K14" s="84">
        <f>'[5]10'!J14</f>
        <v>0</v>
      </c>
      <c r="L14" s="84">
        <f>[17]Шаблон!$J14</f>
        <v>0</v>
      </c>
      <c r="M14" s="57">
        <f t="shared" si="3"/>
        <v>0</v>
      </c>
      <c r="N14" s="84">
        <f>'[5]10'!M14</f>
        <v>0</v>
      </c>
      <c r="O14" s="84">
        <f>[17]Шаблон!$K14+[17]Шаблон!$L14+[16]Шаблон!$G14</f>
        <v>0</v>
      </c>
      <c r="P14" s="57">
        <f t="shared" si="4"/>
        <v>0</v>
      </c>
      <c r="Q14" s="84">
        <f>'[5]10'!P14</f>
        <v>24</v>
      </c>
      <c r="R14" s="46">
        <f>'[8]1'!$J17</f>
        <v>3</v>
      </c>
      <c r="S14" s="57">
        <f t="shared" si="5"/>
        <v>12.5</v>
      </c>
      <c r="T14" s="70">
        <f>'[5]10'!R14</f>
        <v>39</v>
      </c>
      <c r="U14" s="46">
        <f>[15]Матриця!$AO18+[15]Матриця!$AQ18+[15]Матриця!$AS18+[15]Матриця!$AU18+[16]Шаблон!$M14</f>
        <v>18</v>
      </c>
      <c r="V14" s="57">
        <f t="shared" si="6"/>
        <v>46.153846153846153</v>
      </c>
      <c r="W14" s="84">
        <f>'[5]10'!T14</f>
        <v>39</v>
      </c>
      <c r="X14" s="46">
        <f>[15]Матриця!$AU18+[15]Матриця!$AO18+[15]Матриця!$AQ18+[15]Матриця!$AS18</f>
        <v>18</v>
      </c>
      <c r="Y14" s="57">
        <f t="shared" si="7"/>
        <v>46.153846153846153</v>
      </c>
      <c r="Z14" s="84">
        <f>'[5]10'!W14</f>
        <v>26</v>
      </c>
      <c r="AA14" s="46">
        <f>[17]Шаблон!$T14</f>
        <v>12</v>
      </c>
      <c r="AB14" s="57">
        <f t="shared" si="8"/>
        <v>46.153846153846153</v>
      </c>
      <c r="AC14" s="29"/>
      <c r="AD14" s="32"/>
    </row>
    <row r="15" spans="1:32" s="33" customFormat="1" ht="18" customHeight="1" x14ac:dyDescent="0.25">
      <c r="A15" s="52" t="s">
        <v>29</v>
      </c>
      <c r="B15" s="96">
        <f>'[5]10'!B15</f>
        <v>100</v>
      </c>
      <c r="C15" s="84">
        <f>[15]Матриця!$K19+[15]Матриця!$M19+[15]Матриця!$O19+[15]Матриця!$Q19+[16]Шаблон!$M15+[16]Шаблон!$K15-[16]Шаблон!$L15</f>
        <v>47</v>
      </c>
      <c r="D15" s="57">
        <f t="shared" si="0"/>
        <v>47</v>
      </c>
      <c r="E15" s="84">
        <f>'[5]10'!D15</f>
        <v>98</v>
      </c>
      <c r="F15" s="84">
        <f>[15]Матриця!$K19+[15]Матриця!$M19+[15]Матриця!$O19+[15]Матриця!$Q19</f>
        <v>46</v>
      </c>
      <c r="G15" s="57">
        <f t="shared" si="1"/>
        <v>46.938775510204081</v>
      </c>
      <c r="H15" s="84">
        <f>'[5]10'!G15</f>
        <v>9</v>
      </c>
      <c r="I15" s="84">
        <f>[17]Шаблон!$F15+[16]Шаблон!$D15</f>
        <v>1</v>
      </c>
      <c r="J15" s="57">
        <f t="shared" si="2"/>
        <v>11.111111111111111</v>
      </c>
      <c r="K15" s="84">
        <f>'[5]10'!J15</f>
        <v>1</v>
      </c>
      <c r="L15" s="84">
        <f>[17]Шаблон!$J15</f>
        <v>0</v>
      </c>
      <c r="M15" s="57">
        <f t="shared" si="3"/>
        <v>0</v>
      </c>
      <c r="N15" s="84">
        <f>'[5]10'!M15</f>
        <v>0</v>
      </c>
      <c r="O15" s="84">
        <f>[17]Шаблон!$K15+[17]Шаблон!$L15+[16]Шаблон!$G15</f>
        <v>0</v>
      </c>
      <c r="P15" s="57">
        <f t="shared" si="4"/>
        <v>0</v>
      </c>
      <c r="Q15" s="84">
        <f>'[5]10'!P15</f>
        <v>61</v>
      </c>
      <c r="R15" s="46">
        <f>'[8]1'!$J18</f>
        <v>41</v>
      </c>
      <c r="S15" s="57">
        <f t="shared" si="5"/>
        <v>67.213114754098356</v>
      </c>
      <c r="T15" s="70">
        <f>'[5]10'!R15</f>
        <v>85</v>
      </c>
      <c r="U15" s="46">
        <f>[15]Матриця!$AO19+[15]Матриця!$AQ19+[15]Матриця!$AS19+[15]Матриця!$AU19+[16]Шаблон!$M15</f>
        <v>42</v>
      </c>
      <c r="V15" s="57">
        <f t="shared" si="6"/>
        <v>49.411764705882355</v>
      </c>
      <c r="W15" s="84">
        <f>'[5]10'!T15</f>
        <v>83</v>
      </c>
      <c r="X15" s="46">
        <f>[15]Матриця!$AU19+[15]Матриця!$AO19+[15]Матриця!$AQ19+[15]Матриця!$AS19</f>
        <v>41</v>
      </c>
      <c r="Y15" s="57">
        <f t="shared" si="7"/>
        <v>49.397590361445779</v>
      </c>
      <c r="Z15" s="84">
        <f>'[5]10'!W15</f>
        <v>70</v>
      </c>
      <c r="AA15" s="46">
        <f>[17]Шаблон!$T15</f>
        <v>17</v>
      </c>
      <c r="AB15" s="57">
        <f t="shared" si="8"/>
        <v>24.285714285714285</v>
      </c>
      <c r="AC15" s="29"/>
      <c r="AD15" s="32"/>
    </row>
    <row r="16" spans="1:32" s="33" customFormat="1" ht="18" customHeight="1" x14ac:dyDescent="0.25">
      <c r="A16" s="52" t="s">
        <v>30</v>
      </c>
      <c r="B16" s="96">
        <f>'[5]10'!B16</f>
        <v>71</v>
      </c>
      <c r="C16" s="84">
        <f>[15]Матриця!$K20+[15]Матриця!$M20+[15]Матриця!$O20+[15]Матриця!$Q20+[16]Шаблон!$M16+[16]Шаблон!$K16-[16]Шаблон!$L16</f>
        <v>33</v>
      </c>
      <c r="D16" s="57">
        <f t="shared" si="0"/>
        <v>46.478873239436616</v>
      </c>
      <c r="E16" s="84">
        <f>'[5]10'!D16</f>
        <v>69</v>
      </c>
      <c r="F16" s="84">
        <f>[15]Матриця!$K20+[15]Матриця!$M20+[15]Матриця!$O20+[15]Матриця!$Q20</f>
        <v>33</v>
      </c>
      <c r="G16" s="57">
        <f t="shared" si="1"/>
        <v>47.826086956521742</v>
      </c>
      <c r="H16" s="84">
        <f>'[5]10'!G16</f>
        <v>3</v>
      </c>
      <c r="I16" s="84">
        <f>[17]Шаблон!$F16+[16]Шаблон!$D16</f>
        <v>2</v>
      </c>
      <c r="J16" s="57">
        <f t="shared" si="2"/>
        <v>66.666666666666657</v>
      </c>
      <c r="K16" s="84">
        <f>'[5]10'!J16</f>
        <v>2</v>
      </c>
      <c r="L16" s="84">
        <f>[17]Шаблон!$J16</f>
        <v>0</v>
      </c>
      <c r="M16" s="57">
        <f t="shared" si="3"/>
        <v>0</v>
      </c>
      <c r="N16" s="84">
        <f>'[5]10'!M16</f>
        <v>1</v>
      </c>
      <c r="O16" s="84">
        <f>[17]Шаблон!$K16+[17]Шаблон!$L16+[16]Шаблон!$G16</f>
        <v>0</v>
      </c>
      <c r="P16" s="57">
        <f t="shared" si="4"/>
        <v>0</v>
      </c>
      <c r="Q16" s="84">
        <f>'[5]10'!P16</f>
        <v>68</v>
      </c>
      <c r="R16" s="46">
        <f>'[8]1'!$J19</f>
        <v>16</v>
      </c>
      <c r="S16" s="57">
        <f t="shared" si="5"/>
        <v>23.52941176470588</v>
      </c>
      <c r="T16" s="70">
        <f>'[5]10'!R16</f>
        <v>62</v>
      </c>
      <c r="U16" s="46">
        <f>[15]Матриця!$AO20+[15]Матриця!$AQ20+[15]Матриця!$AS20+[15]Матриця!$AU20+[16]Шаблон!$M16</f>
        <v>27</v>
      </c>
      <c r="V16" s="57">
        <f t="shared" si="6"/>
        <v>43.548387096774192</v>
      </c>
      <c r="W16" s="84">
        <f>'[5]10'!T16</f>
        <v>60</v>
      </c>
      <c r="X16" s="46">
        <f>[15]Матриця!$AU20+[15]Матриця!$AO20+[15]Матриця!$AQ20+[15]Матриця!$AS20</f>
        <v>27</v>
      </c>
      <c r="Y16" s="57">
        <f t="shared" si="7"/>
        <v>45</v>
      </c>
      <c r="Z16" s="84">
        <f>'[5]10'!W16</f>
        <v>58</v>
      </c>
      <c r="AA16" s="46">
        <f>[17]Шаблон!$T16</f>
        <v>17</v>
      </c>
      <c r="AB16" s="57">
        <f t="shared" si="8"/>
        <v>29.310344827586203</v>
      </c>
      <c r="AC16" s="29"/>
      <c r="AD16" s="32"/>
    </row>
    <row r="17" spans="1:30" s="33" customFormat="1" ht="18" customHeight="1" x14ac:dyDescent="0.25">
      <c r="A17" s="52" t="s">
        <v>31</v>
      </c>
      <c r="B17" s="96">
        <f>'[5]10'!B17</f>
        <v>111</v>
      </c>
      <c r="C17" s="84">
        <f>[15]Матриця!$K21+[15]Матриця!$M21+[15]Матриця!$O21+[15]Матриця!$Q21+[16]Шаблон!$M17+[16]Шаблон!$K17-[16]Шаблон!$L17</f>
        <v>54</v>
      </c>
      <c r="D17" s="57">
        <f t="shared" si="0"/>
        <v>48.648648648648653</v>
      </c>
      <c r="E17" s="84">
        <f>'[5]10'!D17</f>
        <v>107</v>
      </c>
      <c r="F17" s="84">
        <f>[15]Матриця!$K21+[15]Матриця!$M21+[15]Матриця!$O21+[15]Матриця!$Q21</f>
        <v>49</v>
      </c>
      <c r="G17" s="57">
        <f t="shared" si="1"/>
        <v>45.794392523364486</v>
      </c>
      <c r="H17" s="84">
        <f>'[5]10'!G17</f>
        <v>8</v>
      </c>
      <c r="I17" s="84">
        <f>[17]Шаблон!$F17+[16]Шаблон!$D17</f>
        <v>3</v>
      </c>
      <c r="J17" s="57">
        <f t="shared" si="2"/>
        <v>37.5</v>
      </c>
      <c r="K17" s="84">
        <f>'[5]10'!J17</f>
        <v>1</v>
      </c>
      <c r="L17" s="84">
        <f>[17]Шаблон!$J17</f>
        <v>0</v>
      </c>
      <c r="M17" s="57">
        <f t="shared" si="3"/>
        <v>0</v>
      </c>
      <c r="N17" s="84">
        <f>'[5]10'!M17</f>
        <v>2</v>
      </c>
      <c r="O17" s="84">
        <f>[17]Шаблон!$K17+[17]Шаблон!$L17+[16]Шаблон!$G17</f>
        <v>0</v>
      </c>
      <c r="P17" s="57">
        <f t="shared" si="4"/>
        <v>0</v>
      </c>
      <c r="Q17" s="84">
        <f>'[5]10'!P17</f>
        <v>55</v>
      </c>
      <c r="R17" s="46">
        <f>'[8]1'!$J20</f>
        <v>14</v>
      </c>
      <c r="S17" s="57">
        <f t="shared" si="5"/>
        <v>25.454545454545453</v>
      </c>
      <c r="T17" s="70">
        <f>'[5]10'!R17</f>
        <v>93</v>
      </c>
      <c r="U17" s="46">
        <f>[15]Матриця!$AO21+[15]Матриця!$AQ21+[15]Матриця!$AS21+[15]Матриця!$AU21+[16]Шаблон!$M17</f>
        <v>39</v>
      </c>
      <c r="V17" s="57">
        <f t="shared" si="6"/>
        <v>41.935483870967744</v>
      </c>
      <c r="W17" s="84">
        <f>'[5]10'!T17</f>
        <v>90</v>
      </c>
      <c r="X17" s="46">
        <f>[15]Матриця!$AU21+[15]Матриця!$AO21+[15]Матриця!$AQ21+[15]Матриця!$AS21</f>
        <v>36</v>
      </c>
      <c r="Y17" s="57">
        <f t="shared" si="7"/>
        <v>40</v>
      </c>
      <c r="Z17" s="84">
        <f>'[5]10'!W17</f>
        <v>77</v>
      </c>
      <c r="AA17" s="46">
        <f>[17]Шаблон!$T17</f>
        <v>18</v>
      </c>
      <c r="AB17" s="57">
        <f t="shared" si="8"/>
        <v>23.376623376623375</v>
      </c>
      <c r="AC17" s="29"/>
      <c r="AD17" s="32"/>
    </row>
    <row r="18" spans="1:30" s="33" customFormat="1" ht="18" customHeight="1" x14ac:dyDescent="0.25">
      <c r="A18" s="52" t="s">
        <v>32</v>
      </c>
      <c r="B18" s="96">
        <f>'[5]10'!B18</f>
        <v>83</v>
      </c>
      <c r="C18" s="84">
        <f>[15]Матриця!$K22+[15]Матриця!$M22+[15]Матриця!$O22+[15]Матриця!$Q22+[16]Шаблон!$M18+[16]Шаблон!$K18-[16]Шаблон!$L18</f>
        <v>100</v>
      </c>
      <c r="D18" s="57">
        <f t="shared" si="0"/>
        <v>120.48192771084338</v>
      </c>
      <c r="E18" s="84">
        <f>'[5]10'!D18</f>
        <v>82</v>
      </c>
      <c r="F18" s="84">
        <f>[15]Матриця!$K22+[15]Матриця!$M22+[15]Матриця!$O22+[15]Матриця!$Q22</f>
        <v>96</v>
      </c>
      <c r="G18" s="57">
        <f t="shared" si="1"/>
        <v>117.07317073170731</v>
      </c>
      <c r="H18" s="84">
        <f>'[5]10'!G18</f>
        <v>4</v>
      </c>
      <c r="I18" s="84">
        <f>[17]Шаблон!$F18+[16]Шаблон!$D18</f>
        <v>3</v>
      </c>
      <c r="J18" s="57">
        <f t="shared" si="2"/>
        <v>75</v>
      </c>
      <c r="K18" s="84">
        <f>'[5]10'!J18</f>
        <v>0</v>
      </c>
      <c r="L18" s="84">
        <f>[17]Шаблон!$J18</f>
        <v>0</v>
      </c>
      <c r="M18" s="57">
        <f t="shared" si="3"/>
        <v>0</v>
      </c>
      <c r="N18" s="84">
        <f>'[5]10'!M18</f>
        <v>0</v>
      </c>
      <c r="O18" s="84">
        <f>[17]Шаблон!$K18+[17]Шаблон!$L18+[16]Шаблон!$G18</f>
        <v>0</v>
      </c>
      <c r="P18" s="57">
        <f t="shared" si="4"/>
        <v>0</v>
      </c>
      <c r="Q18" s="84">
        <f>'[5]10'!P18</f>
        <v>54</v>
      </c>
      <c r="R18" s="46">
        <f>'[8]1'!$J21</f>
        <v>34</v>
      </c>
      <c r="S18" s="57">
        <f t="shared" si="5"/>
        <v>62.962962962962962</v>
      </c>
      <c r="T18" s="70">
        <f>'[5]10'!R18</f>
        <v>72</v>
      </c>
      <c r="U18" s="46">
        <f>[15]Матриця!$AO22+[15]Матриця!$AQ22+[15]Матриця!$AS22+[15]Матриця!$AU22+[16]Шаблон!$M18</f>
        <v>82</v>
      </c>
      <c r="V18" s="57">
        <f t="shared" si="6"/>
        <v>113.88888888888889</v>
      </c>
      <c r="W18" s="84">
        <f>'[5]10'!T18</f>
        <v>72</v>
      </c>
      <c r="X18" s="46">
        <f>[15]Матриця!$AU22+[15]Матриця!$AO22+[15]Матриця!$AQ22+[15]Матриця!$AS22</f>
        <v>79</v>
      </c>
      <c r="Y18" s="57">
        <f t="shared" si="7"/>
        <v>109.72222222222223</v>
      </c>
      <c r="Z18" s="84">
        <f>'[5]10'!W18</f>
        <v>61</v>
      </c>
      <c r="AA18" s="46">
        <f>[17]Шаблон!$T18</f>
        <v>29</v>
      </c>
      <c r="AB18" s="57">
        <f t="shared" si="8"/>
        <v>47.540983606557376</v>
      </c>
      <c r="AC18" s="29"/>
      <c r="AD18" s="32"/>
    </row>
    <row r="19" spans="1:30" s="33" customFormat="1" ht="18" customHeight="1" x14ac:dyDescent="0.25">
      <c r="A19" s="52" t="s">
        <v>33</v>
      </c>
      <c r="B19" s="96">
        <f>'[5]10'!B19</f>
        <v>210</v>
      </c>
      <c r="C19" s="84">
        <f>[15]Матриця!$K23+[15]Матриця!$M23+[15]Матриця!$O23+[15]Матриця!$Q23+[16]Шаблон!$M19+[16]Шаблон!$K19-[16]Шаблон!$L19</f>
        <v>99</v>
      </c>
      <c r="D19" s="57">
        <f t="shared" si="0"/>
        <v>47.142857142857139</v>
      </c>
      <c r="E19" s="84">
        <f>'[5]10'!D19</f>
        <v>206</v>
      </c>
      <c r="F19" s="84">
        <f>[15]Матриця!$K23+[15]Матриця!$M23+[15]Матриця!$O23+[15]Матриця!$Q23</f>
        <v>99</v>
      </c>
      <c r="G19" s="57">
        <f t="shared" si="1"/>
        <v>48.05825242718447</v>
      </c>
      <c r="H19" s="84">
        <f>'[5]10'!G19</f>
        <v>2</v>
      </c>
      <c r="I19" s="84">
        <f>[17]Шаблон!$F19+[16]Шаблон!$D19</f>
        <v>2</v>
      </c>
      <c r="J19" s="57">
        <f t="shared" si="2"/>
        <v>100</v>
      </c>
      <c r="K19" s="84">
        <f>'[5]10'!J19</f>
        <v>0</v>
      </c>
      <c r="L19" s="84">
        <f>[17]Шаблон!$J19</f>
        <v>0</v>
      </c>
      <c r="M19" s="57">
        <f t="shared" si="3"/>
        <v>0</v>
      </c>
      <c r="N19" s="84">
        <f>'[5]10'!M19</f>
        <v>0</v>
      </c>
      <c r="O19" s="84">
        <f>[17]Шаблон!$K19+[17]Шаблон!$L19+[16]Шаблон!$G19</f>
        <v>0</v>
      </c>
      <c r="P19" s="57">
        <f t="shared" si="4"/>
        <v>0</v>
      </c>
      <c r="Q19" s="84">
        <f>'[5]10'!P19</f>
        <v>138</v>
      </c>
      <c r="R19" s="46">
        <f>'[8]1'!$J22</f>
        <v>61</v>
      </c>
      <c r="S19" s="57">
        <f t="shared" si="5"/>
        <v>44.20289855072464</v>
      </c>
      <c r="T19" s="70">
        <f>'[5]10'!R19</f>
        <v>189</v>
      </c>
      <c r="U19" s="46">
        <f>[15]Матриця!$AO23+[15]Матриця!$AQ23+[15]Матриця!$AS23+[15]Матриця!$AU23+[16]Шаблон!$M19</f>
        <v>74</v>
      </c>
      <c r="V19" s="57">
        <f t="shared" si="6"/>
        <v>39.153439153439152</v>
      </c>
      <c r="W19" s="84">
        <f>'[5]10'!T19</f>
        <v>187</v>
      </c>
      <c r="X19" s="46">
        <f>[15]Матриця!$AU23+[15]Матриця!$AO23+[15]Матриця!$AQ23+[15]Матриця!$AS23</f>
        <v>74</v>
      </c>
      <c r="Y19" s="57">
        <f t="shared" si="7"/>
        <v>39.572192513368989</v>
      </c>
      <c r="Z19" s="84">
        <f>'[5]10'!W19</f>
        <v>173</v>
      </c>
      <c r="AA19" s="46">
        <f>[17]Шаблон!$T19</f>
        <v>47</v>
      </c>
      <c r="AB19" s="57">
        <f t="shared" si="8"/>
        <v>27.167630057803464</v>
      </c>
      <c r="AC19" s="29"/>
      <c r="AD19" s="32"/>
    </row>
    <row r="20" spans="1:30" s="33" customFormat="1" ht="18" customHeight="1" x14ac:dyDescent="0.25">
      <c r="A20" s="52" t="s">
        <v>34</v>
      </c>
      <c r="B20" s="96">
        <f>'[5]10'!B20</f>
        <v>48</v>
      </c>
      <c r="C20" s="84">
        <f>[15]Матриця!$K24+[15]Матриця!$M24+[15]Матриця!$O24+[15]Матриця!$Q24+[16]Шаблон!$M20+[16]Шаблон!$K20-[16]Шаблон!$L20</f>
        <v>37</v>
      </c>
      <c r="D20" s="57">
        <f t="shared" si="0"/>
        <v>77.083333333333343</v>
      </c>
      <c r="E20" s="84">
        <f>'[5]10'!D20</f>
        <v>41</v>
      </c>
      <c r="F20" s="84">
        <f>[15]Матриця!$K24+[15]Матриця!$M24+[15]Матриця!$O24+[15]Матриця!$Q24</f>
        <v>32</v>
      </c>
      <c r="G20" s="57">
        <f t="shared" si="1"/>
        <v>78.048780487804876</v>
      </c>
      <c r="H20" s="84">
        <f>'[5]10'!G20</f>
        <v>4</v>
      </c>
      <c r="I20" s="84">
        <f>[17]Шаблон!$F20+[16]Шаблон!$D20</f>
        <v>2</v>
      </c>
      <c r="J20" s="57">
        <f t="shared" si="2"/>
        <v>50</v>
      </c>
      <c r="K20" s="84">
        <f>'[5]10'!J20</f>
        <v>2</v>
      </c>
      <c r="L20" s="84">
        <f>[17]Шаблон!$J20</f>
        <v>0</v>
      </c>
      <c r="M20" s="57">
        <f t="shared" si="3"/>
        <v>0</v>
      </c>
      <c r="N20" s="84">
        <f>'[5]10'!M20</f>
        <v>1</v>
      </c>
      <c r="O20" s="84">
        <f>[17]Шаблон!$K20+[17]Шаблон!$L20+[16]Шаблон!$G20</f>
        <v>0</v>
      </c>
      <c r="P20" s="57">
        <f t="shared" si="4"/>
        <v>0</v>
      </c>
      <c r="Q20" s="84">
        <f>'[5]10'!P20</f>
        <v>25</v>
      </c>
      <c r="R20" s="46">
        <f>'[8]1'!$J23</f>
        <v>2</v>
      </c>
      <c r="S20" s="57">
        <f t="shared" si="5"/>
        <v>8</v>
      </c>
      <c r="T20" s="70">
        <f>'[5]10'!R20</f>
        <v>40</v>
      </c>
      <c r="U20" s="46">
        <f>[15]Матриця!$AO24+[15]Матриця!$AQ24+[15]Матриця!$AS24+[15]Матриця!$AU24+[16]Шаблон!$M20</f>
        <v>25</v>
      </c>
      <c r="V20" s="57">
        <f t="shared" si="6"/>
        <v>62.5</v>
      </c>
      <c r="W20" s="84">
        <f>'[5]10'!T20</f>
        <v>36</v>
      </c>
      <c r="X20" s="46">
        <f>[15]Матриця!$AU24+[15]Матриця!$AO24+[15]Матриця!$AQ24+[15]Матриця!$AS24</f>
        <v>22</v>
      </c>
      <c r="Y20" s="57">
        <f t="shared" si="7"/>
        <v>61.111111111111114</v>
      </c>
      <c r="Z20" s="84">
        <f>'[5]10'!W20</f>
        <v>30</v>
      </c>
      <c r="AA20" s="46">
        <f>[17]Шаблон!$T20</f>
        <v>9</v>
      </c>
      <c r="AB20" s="57">
        <f t="shared" si="8"/>
        <v>30</v>
      </c>
      <c r="AC20" s="29"/>
      <c r="AD20" s="32"/>
    </row>
    <row r="21" spans="1:30" s="33" customFormat="1" ht="18" customHeight="1" x14ac:dyDescent="0.25">
      <c r="A21" s="52" t="s">
        <v>35</v>
      </c>
      <c r="B21" s="96">
        <f>'[5]10'!B21</f>
        <v>73</v>
      </c>
      <c r="C21" s="84">
        <f>[15]Матриця!$K25+[15]Матриця!$M25+[15]Матриця!$O25+[15]Матриця!$Q25+[16]Шаблон!$M21+[16]Шаблон!$K21-[16]Шаблон!$L21</f>
        <v>50</v>
      </c>
      <c r="D21" s="57">
        <f t="shared" si="0"/>
        <v>68.493150684931507</v>
      </c>
      <c r="E21" s="84">
        <f>'[5]10'!D21</f>
        <v>59</v>
      </c>
      <c r="F21" s="84">
        <f>[15]Матриця!$K25+[15]Матриця!$M25+[15]Матриця!$O25+[15]Матриця!$Q25</f>
        <v>43</v>
      </c>
      <c r="G21" s="57">
        <f t="shared" si="1"/>
        <v>72.881355932203391</v>
      </c>
      <c r="H21" s="84">
        <f>'[5]10'!G21</f>
        <v>8</v>
      </c>
      <c r="I21" s="84">
        <f>[17]Шаблон!$F21+[16]Шаблон!$D21</f>
        <v>1</v>
      </c>
      <c r="J21" s="57">
        <f t="shared" si="2"/>
        <v>12.5</v>
      </c>
      <c r="K21" s="84">
        <f>'[5]10'!J21</f>
        <v>1</v>
      </c>
      <c r="L21" s="84">
        <f>[17]Шаблон!$J21</f>
        <v>0</v>
      </c>
      <c r="M21" s="57">
        <f t="shared" si="3"/>
        <v>0</v>
      </c>
      <c r="N21" s="84">
        <f>'[5]10'!M21</f>
        <v>2</v>
      </c>
      <c r="O21" s="84">
        <f>[17]Шаблон!$K21+[17]Шаблон!$L21+[16]Шаблон!$G21</f>
        <v>0</v>
      </c>
      <c r="P21" s="57">
        <f t="shared" si="4"/>
        <v>0</v>
      </c>
      <c r="Q21" s="84">
        <f>'[5]10'!P21</f>
        <v>28</v>
      </c>
      <c r="R21" s="46">
        <f>'[8]1'!$J24</f>
        <v>15</v>
      </c>
      <c r="S21" s="57">
        <f t="shared" si="5"/>
        <v>53.571428571428569</v>
      </c>
      <c r="T21" s="70">
        <f>'[5]10'!R21</f>
        <v>61</v>
      </c>
      <c r="U21" s="46">
        <f>[15]Матриця!$AO25+[15]Матриця!$AQ25+[15]Матриця!$AS25+[15]Матриця!$AU25+[16]Шаблон!$M21</f>
        <v>47</v>
      </c>
      <c r="V21" s="57">
        <f t="shared" si="6"/>
        <v>77.049180327868854</v>
      </c>
      <c r="W21" s="84">
        <f>'[5]10'!T21</f>
        <v>48</v>
      </c>
      <c r="X21" s="46">
        <f>[15]Матриця!$AU25+[15]Матриця!$AO25+[15]Матриця!$AQ25+[15]Матриця!$AS25</f>
        <v>40</v>
      </c>
      <c r="Y21" s="57">
        <f t="shared" si="7"/>
        <v>83.333333333333343</v>
      </c>
      <c r="Z21" s="84">
        <f>'[5]10'!W21</f>
        <v>43</v>
      </c>
      <c r="AA21" s="46">
        <f>[17]Шаблон!$T21</f>
        <v>16</v>
      </c>
      <c r="AB21" s="57">
        <f t="shared" si="8"/>
        <v>37.209302325581397</v>
      </c>
      <c r="AC21" s="29"/>
      <c r="AD21" s="32"/>
    </row>
    <row r="22" spans="1:30" s="33" customFormat="1" ht="18" customHeight="1" x14ac:dyDescent="0.25">
      <c r="A22" s="52" t="s">
        <v>36</v>
      </c>
      <c r="B22" s="96">
        <f>'[5]10'!B22</f>
        <v>88</v>
      </c>
      <c r="C22" s="84">
        <f>[15]Матриця!$K26+[15]Матриця!$M26+[15]Матриця!$O26+[15]Матриця!$Q26+[16]Шаблон!$M22+[16]Шаблон!$K22-[16]Шаблон!$L22</f>
        <v>59</v>
      </c>
      <c r="D22" s="57">
        <f t="shared" si="0"/>
        <v>67.045454545454547</v>
      </c>
      <c r="E22" s="84">
        <f>'[5]10'!D22</f>
        <v>87</v>
      </c>
      <c r="F22" s="84">
        <f>[15]Матриця!$K26+[15]Матриця!$M26+[15]Матриця!$O26+[15]Матриця!$Q26</f>
        <v>57</v>
      </c>
      <c r="G22" s="57">
        <f t="shared" si="1"/>
        <v>65.517241379310349</v>
      </c>
      <c r="H22" s="84">
        <f>'[5]10'!G22</f>
        <v>3</v>
      </c>
      <c r="I22" s="84">
        <f>[17]Шаблон!$F22+[16]Шаблон!$D22</f>
        <v>0</v>
      </c>
      <c r="J22" s="57">
        <f t="shared" si="2"/>
        <v>0</v>
      </c>
      <c r="K22" s="84">
        <f>'[5]10'!J22</f>
        <v>1</v>
      </c>
      <c r="L22" s="84">
        <f>[17]Шаблон!$J22</f>
        <v>0</v>
      </c>
      <c r="M22" s="57">
        <f t="shared" si="3"/>
        <v>0</v>
      </c>
      <c r="N22" s="84">
        <f>'[5]10'!M22</f>
        <v>1</v>
      </c>
      <c r="O22" s="84">
        <f>[17]Шаблон!$K22+[17]Шаблон!$L22+[16]Шаблон!$G22</f>
        <v>0</v>
      </c>
      <c r="P22" s="57">
        <f t="shared" si="4"/>
        <v>0</v>
      </c>
      <c r="Q22" s="84">
        <f>'[5]10'!P22</f>
        <v>86</v>
      </c>
      <c r="R22" s="46">
        <f>'[8]1'!$J25</f>
        <v>49</v>
      </c>
      <c r="S22" s="57">
        <f t="shared" si="5"/>
        <v>56.97674418604651</v>
      </c>
      <c r="T22" s="70">
        <f>'[5]10'!R22</f>
        <v>82</v>
      </c>
      <c r="U22" s="46">
        <f>[15]Матриця!$AO26+[15]Матриця!$AQ26+[15]Матриця!$AS26+[15]Матриця!$AU26+[16]Шаблон!$M22</f>
        <v>50</v>
      </c>
      <c r="V22" s="57">
        <f t="shared" si="6"/>
        <v>60.975609756097562</v>
      </c>
      <c r="W22" s="84">
        <f>'[5]10'!T22</f>
        <v>81</v>
      </c>
      <c r="X22" s="46">
        <f>[15]Матриця!$AU26+[15]Матриця!$AO26+[15]Матриця!$AQ26+[15]Матриця!$AS26</f>
        <v>48</v>
      </c>
      <c r="Y22" s="57">
        <f t="shared" si="7"/>
        <v>59.259259259259252</v>
      </c>
      <c r="Z22" s="84">
        <f>'[5]10'!W22</f>
        <v>65</v>
      </c>
      <c r="AA22" s="46">
        <f>[17]Шаблон!$T22</f>
        <v>20</v>
      </c>
      <c r="AB22" s="57">
        <f t="shared" si="8"/>
        <v>30.76923076923077</v>
      </c>
      <c r="AC22" s="29"/>
      <c r="AD22" s="32"/>
    </row>
    <row r="23" spans="1:30" s="33" customFormat="1" ht="18" customHeight="1" x14ac:dyDescent="0.25">
      <c r="A23" s="52" t="s">
        <v>37</v>
      </c>
      <c r="B23" s="96">
        <f>'[5]10'!B23</f>
        <v>102</v>
      </c>
      <c r="C23" s="84">
        <f>[15]Матриця!$K27+[15]Матриця!$M27+[15]Матриця!$O27+[15]Матриця!$Q27+[16]Шаблон!$M23+[16]Шаблон!$K23-[16]Шаблон!$L23</f>
        <v>56</v>
      </c>
      <c r="D23" s="57">
        <f t="shared" si="0"/>
        <v>54.901960784313729</v>
      </c>
      <c r="E23" s="84">
        <f>'[5]10'!D23</f>
        <v>102</v>
      </c>
      <c r="F23" s="84">
        <f>[15]Матриця!$K27+[15]Матриця!$M27+[15]Матриця!$O27+[15]Матриця!$Q27</f>
        <v>56</v>
      </c>
      <c r="G23" s="57">
        <f t="shared" si="1"/>
        <v>54.901960784313729</v>
      </c>
      <c r="H23" s="84">
        <f>'[5]10'!G23</f>
        <v>0</v>
      </c>
      <c r="I23" s="84">
        <f>[17]Шаблон!$F23+[16]Шаблон!$D23</f>
        <v>0</v>
      </c>
      <c r="J23" s="57">
        <f t="shared" si="2"/>
        <v>0</v>
      </c>
      <c r="K23" s="84">
        <f>'[5]10'!J23</f>
        <v>0</v>
      </c>
      <c r="L23" s="84">
        <f>[17]Шаблон!$J23</f>
        <v>0</v>
      </c>
      <c r="M23" s="57">
        <f t="shared" si="3"/>
        <v>0</v>
      </c>
      <c r="N23" s="84">
        <f>'[5]10'!M23</f>
        <v>0</v>
      </c>
      <c r="O23" s="84">
        <f>[17]Шаблон!$K23+[17]Шаблон!$L23+[16]Шаблон!$G23</f>
        <v>0</v>
      </c>
      <c r="P23" s="57">
        <f t="shared" si="4"/>
        <v>0</v>
      </c>
      <c r="Q23" s="84">
        <f>'[5]10'!P23</f>
        <v>13</v>
      </c>
      <c r="R23" s="46">
        <f>'[8]1'!$J26</f>
        <v>7</v>
      </c>
      <c r="S23" s="57">
        <f t="shared" si="5"/>
        <v>53.846153846153847</v>
      </c>
      <c r="T23" s="70">
        <f>'[5]10'!R23</f>
        <v>94</v>
      </c>
      <c r="U23" s="46">
        <f>[15]Матриця!$AO27+[15]Матриця!$AQ27+[15]Матриця!$AS27+[15]Матриця!$AU27+[16]Шаблон!$M23</f>
        <v>46</v>
      </c>
      <c r="V23" s="57">
        <f t="shared" si="6"/>
        <v>48.936170212765958</v>
      </c>
      <c r="W23" s="84">
        <f>'[5]10'!T23</f>
        <v>94</v>
      </c>
      <c r="X23" s="46">
        <f>[15]Матриця!$AU27+[15]Матриця!$AO27+[15]Матриця!$AQ27+[15]Матриця!$AS27</f>
        <v>46</v>
      </c>
      <c r="Y23" s="57">
        <f t="shared" si="7"/>
        <v>48.936170212765958</v>
      </c>
      <c r="Z23" s="84">
        <f>'[5]10'!W23</f>
        <v>72</v>
      </c>
      <c r="AA23" s="46">
        <f>[17]Шаблон!$T23</f>
        <v>21</v>
      </c>
      <c r="AB23" s="57">
        <f t="shared" si="8"/>
        <v>29.166666666666668</v>
      </c>
      <c r="AC23" s="29"/>
      <c r="AD23" s="32"/>
    </row>
    <row r="24" spans="1:30" s="33" customFormat="1" ht="18" customHeight="1" x14ac:dyDescent="0.25">
      <c r="A24" s="52" t="s">
        <v>38</v>
      </c>
      <c r="B24" s="96">
        <f>'[5]10'!B24</f>
        <v>93</v>
      </c>
      <c r="C24" s="84">
        <f>[15]Матриця!$K28+[15]Матриця!$M28+[15]Матриця!$O28+[15]Матриця!$Q28+[16]Шаблон!$M24+[16]Шаблон!$K24-[16]Шаблон!$L24</f>
        <v>46</v>
      </c>
      <c r="D24" s="57">
        <f t="shared" si="0"/>
        <v>49.462365591397848</v>
      </c>
      <c r="E24" s="84">
        <f>'[5]10'!D24</f>
        <v>93</v>
      </c>
      <c r="F24" s="84">
        <f>[15]Матриця!$K28+[15]Матриця!$M28+[15]Матриця!$O28+[15]Матриця!$Q28</f>
        <v>46</v>
      </c>
      <c r="G24" s="57">
        <f t="shared" si="1"/>
        <v>49.462365591397848</v>
      </c>
      <c r="H24" s="84">
        <f>'[5]10'!G24</f>
        <v>4</v>
      </c>
      <c r="I24" s="84">
        <f>[17]Шаблон!$F24+[16]Шаблон!$D24</f>
        <v>2</v>
      </c>
      <c r="J24" s="57">
        <f t="shared" si="2"/>
        <v>50</v>
      </c>
      <c r="K24" s="84">
        <f>'[5]10'!J24</f>
        <v>0</v>
      </c>
      <c r="L24" s="84">
        <f>[17]Шаблон!$J24</f>
        <v>0</v>
      </c>
      <c r="M24" s="57">
        <f t="shared" si="3"/>
        <v>0</v>
      </c>
      <c r="N24" s="84">
        <f>'[5]10'!M24</f>
        <v>0</v>
      </c>
      <c r="O24" s="84">
        <f>[17]Шаблон!$K24+[17]Шаблон!$L24+[16]Шаблон!$G24</f>
        <v>0</v>
      </c>
      <c r="P24" s="57">
        <f t="shared" si="4"/>
        <v>0</v>
      </c>
      <c r="Q24" s="84">
        <f>'[5]10'!P24</f>
        <v>50</v>
      </c>
      <c r="R24" s="46">
        <f>'[8]1'!$J27</f>
        <v>10</v>
      </c>
      <c r="S24" s="57">
        <f t="shared" si="5"/>
        <v>20</v>
      </c>
      <c r="T24" s="70">
        <f>'[5]10'!R24</f>
        <v>84</v>
      </c>
      <c r="U24" s="46">
        <f>[15]Матриця!$AO28+[15]Матриця!$AQ28+[15]Матриця!$AS28+[15]Матриця!$AU28+[16]Шаблон!$M24</f>
        <v>36</v>
      </c>
      <c r="V24" s="57">
        <f t="shared" si="6"/>
        <v>42.857142857142854</v>
      </c>
      <c r="W24" s="84">
        <f>'[5]10'!T24</f>
        <v>84</v>
      </c>
      <c r="X24" s="46">
        <f>[15]Матриця!$AU28+[15]Матриця!$AO28+[15]Матриця!$AQ28+[15]Матриця!$AS28</f>
        <v>36</v>
      </c>
      <c r="Y24" s="57">
        <f t="shared" si="7"/>
        <v>42.857142857142854</v>
      </c>
      <c r="Z24" s="84">
        <f>'[5]10'!W24</f>
        <v>74</v>
      </c>
      <c r="AA24" s="46">
        <f>[17]Шаблон!$T24</f>
        <v>17</v>
      </c>
      <c r="AB24" s="57">
        <f t="shared" si="8"/>
        <v>22.972972972972975</v>
      </c>
      <c r="AC24" s="29"/>
      <c r="AD24" s="32"/>
    </row>
    <row r="25" spans="1:30" s="33" customFormat="1" ht="18" customHeight="1" x14ac:dyDescent="0.25">
      <c r="A25" s="53" t="s">
        <v>39</v>
      </c>
      <c r="B25" s="96">
        <f>'[5]10'!B25</f>
        <v>102</v>
      </c>
      <c r="C25" s="84">
        <f>[15]Матриця!$K29+[15]Матриця!$M29+[15]Матриця!$O29+[15]Матриця!$Q29+[16]Шаблон!$M25+[16]Шаблон!$K25-[16]Шаблон!$L25</f>
        <v>0</v>
      </c>
      <c r="D25" s="57">
        <f t="shared" si="0"/>
        <v>0</v>
      </c>
      <c r="E25" s="84">
        <f>'[5]10'!D25</f>
        <v>82</v>
      </c>
      <c r="F25" s="84">
        <f>[15]Матриця!$K29+[15]Матриця!$M29+[15]Матриця!$O29+[15]Матриця!$Q29</f>
        <v>0</v>
      </c>
      <c r="G25" s="57">
        <f t="shared" si="1"/>
        <v>0</v>
      </c>
      <c r="H25" s="84">
        <f>'[5]10'!G25</f>
        <v>0</v>
      </c>
      <c r="I25" s="84">
        <f>[17]Шаблон!$F25+[16]Шаблон!$D25</f>
        <v>0</v>
      </c>
      <c r="J25" s="57">
        <f t="shared" si="2"/>
        <v>0</v>
      </c>
      <c r="K25" s="84">
        <f>'[5]10'!J25</f>
        <v>1</v>
      </c>
      <c r="L25" s="84">
        <f>[17]Шаблон!$J25</f>
        <v>0</v>
      </c>
      <c r="M25" s="57">
        <f t="shared" si="3"/>
        <v>0</v>
      </c>
      <c r="N25" s="84">
        <f>'[5]10'!M25</f>
        <v>1</v>
      </c>
      <c r="O25" s="84">
        <f>[17]Шаблон!$K25+[17]Шаблон!$L25+[16]Шаблон!$G25</f>
        <v>0</v>
      </c>
      <c r="P25" s="57">
        <f t="shared" si="4"/>
        <v>0</v>
      </c>
      <c r="Q25" s="84">
        <f>'[5]10'!P25</f>
        <v>23</v>
      </c>
      <c r="R25" s="46">
        <f>'[8]1'!$J28</f>
        <v>0</v>
      </c>
      <c r="S25" s="57">
        <f t="shared" si="5"/>
        <v>0</v>
      </c>
      <c r="T25" s="70">
        <f>'[5]10'!R25</f>
        <v>83</v>
      </c>
      <c r="U25" s="46">
        <f>[15]Матриця!$AO29+[15]Матриця!$AQ29+[15]Матриця!$AS29+[15]Матриця!$AU29+[16]Шаблон!$M25</f>
        <v>0</v>
      </c>
      <c r="V25" s="57">
        <f t="shared" si="6"/>
        <v>0</v>
      </c>
      <c r="W25" s="84">
        <f>'[5]10'!T25</f>
        <v>69</v>
      </c>
      <c r="X25" s="46">
        <f>[15]Матриця!$AU29+[15]Матриця!$AO29+[15]Матриця!$AQ29+[15]Матриця!$AS29</f>
        <v>0</v>
      </c>
      <c r="Y25" s="57">
        <f t="shared" si="7"/>
        <v>0</v>
      </c>
      <c r="Z25" s="84">
        <f>'[5]10'!W25</f>
        <v>63</v>
      </c>
      <c r="AA25" s="46">
        <f>[17]Шаблон!$T25</f>
        <v>0</v>
      </c>
      <c r="AB25" s="57">
        <f t="shared" si="8"/>
        <v>0</v>
      </c>
      <c r="AC25" s="29"/>
      <c r="AD25" s="32"/>
    </row>
    <row r="26" spans="1:30" s="33" customFormat="1" ht="18" customHeight="1" x14ac:dyDescent="0.25">
      <c r="A26" s="52" t="s">
        <v>40</v>
      </c>
      <c r="B26" s="96">
        <f>'[5]10'!B26</f>
        <v>830</v>
      </c>
      <c r="C26" s="84">
        <f>[15]Матриця!$K30+[15]Матриця!$M30+[15]Матриця!$O30+[15]Матриця!$Q30+[16]Шаблон!$M26+[16]Шаблон!$K26-[16]Шаблон!$L26</f>
        <v>471</v>
      </c>
      <c r="D26" s="57">
        <f t="shared" si="0"/>
        <v>56.746987951807228</v>
      </c>
      <c r="E26" s="84">
        <f>'[5]10'!D26</f>
        <v>752</v>
      </c>
      <c r="F26" s="84">
        <f>[15]Матриця!$K30+[15]Матриця!$M30+[15]Матриця!$O30+[15]Матриця!$Q30</f>
        <v>404</v>
      </c>
      <c r="G26" s="57">
        <f t="shared" si="1"/>
        <v>53.723404255319153</v>
      </c>
      <c r="H26" s="84">
        <f>'[5]10'!G26</f>
        <v>37</v>
      </c>
      <c r="I26" s="84">
        <f>[17]Шаблон!$F26+[16]Шаблон!$D26</f>
        <v>15</v>
      </c>
      <c r="J26" s="57">
        <f t="shared" si="2"/>
        <v>40.54054054054054</v>
      </c>
      <c r="K26" s="84">
        <f>'[5]10'!J26</f>
        <v>5</v>
      </c>
      <c r="L26" s="84">
        <f>[17]Шаблон!$J26</f>
        <v>3</v>
      </c>
      <c r="M26" s="57">
        <f t="shared" si="3"/>
        <v>60</v>
      </c>
      <c r="N26" s="84">
        <f>'[5]10'!M26</f>
        <v>1</v>
      </c>
      <c r="O26" s="84">
        <f>[17]Шаблон!$K26+[17]Шаблон!$L26+[16]Шаблон!$G26</f>
        <v>0</v>
      </c>
      <c r="P26" s="57">
        <f t="shared" si="4"/>
        <v>0</v>
      </c>
      <c r="Q26" s="84">
        <f>'[5]10'!P26</f>
        <v>423</v>
      </c>
      <c r="R26" s="46">
        <f>'[8]1'!$J29</f>
        <v>325</v>
      </c>
      <c r="S26" s="57">
        <f t="shared" si="5"/>
        <v>76.832151300236404</v>
      </c>
      <c r="T26" s="70">
        <f>'[5]10'!R26</f>
        <v>707</v>
      </c>
      <c r="U26" s="46">
        <f>[15]Матриця!$AO30+[15]Матриця!$AQ30+[15]Матриця!$AS30+[15]Матриця!$AU30+[16]Шаблон!$M26</f>
        <v>342</v>
      </c>
      <c r="V26" s="57">
        <f t="shared" si="6"/>
        <v>48.373408769448375</v>
      </c>
      <c r="W26" s="84">
        <f>'[5]10'!T26</f>
        <v>642</v>
      </c>
      <c r="X26" s="46">
        <f>[15]Матриця!$AU30+[15]Матриця!$AO30+[15]Матриця!$AQ30+[15]Матриця!$AS30</f>
        <v>296</v>
      </c>
      <c r="Y26" s="57">
        <f t="shared" si="7"/>
        <v>46.105919003115261</v>
      </c>
      <c r="Z26" s="84">
        <f>'[5]10'!W26</f>
        <v>505</v>
      </c>
      <c r="AA26" s="46">
        <f>[17]Шаблон!$T26</f>
        <v>187</v>
      </c>
      <c r="AB26" s="57">
        <f t="shared" si="8"/>
        <v>37.029702970297031</v>
      </c>
      <c r="AC26" s="29"/>
      <c r="AD26" s="32"/>
    </row>
    <row r="27" spans="1:30" s="33" customFormat="1" ht="18" customHeight="1" x14ac:dyDescent="0.25">
      <c r="A27" s="52" t="s">
        <v>41</v>
      </c>
      <c r="B27" s="96">
        <f>'[5]10'!B27</f>
        <v>226</v>
      </c>
      <c r="C27" s="84">
        <f>[15]Матриця!$K31+[15]Матриця!$M31+[15]Матриця!$O31+[15]Матриця!$Q31+[16]Шаблон!$M27+[16]Шаблон!$K27-[16]Шаблон!$L27</f>
        <v>151</v>
      </c>
      <c r="D27" s="57">
        <f t="shared" si="0"/>
        <v>66.814159292035399</v>
      </c>
      <c r="E27" s="84">
        <f>'[5]10'!D27</f>
        <v>220</v>
      </c>
      <c r="F27" s="84">
        <f>[15]Матриця!$K31+[15]Матриця!$M31+[15]Матриця!$O31+[15]Матриця!$Q31</f>
        <v>142</v>
      </c>
      <c r="G27" s="57">
        <f t="shared" si="1"/>
        <v>64.545454545454547</v>
      </c>
      <c r="H27" s="84">
        <f>'[5]10'!G27</f>
        <v>8</v>
      </c>
      <c r="I27" s="84">
        <f>[17]Шаблон!$F27+[16]Шаблон!$D27</f>
        <v>11</v>
      </c>
      <c r="J27" s="57">
        <f t="shared" si="2"/>
        <v>137.5</v>
      </c>
      <c r="K27" s="84">
        <f>'[5]10'!J27</f>
        <v>0</v>
      </c>
      <c r="L27" s="84">
        <f>[17]Шаблон!$J27</f>
        <v>1</v>
      </c>
      <c r="M27" s="57">
        <f t="shared" si="3"/>
        <v>0</v>
      </c>
      <c r="N27" s="84">
        <f>'[5]10'!M27</f>
        <v>3</v>
      </c>
      <c r="O27" s="84">
        <f>[17]Шаблон!$K27+[17]Шаблон!$L27+[16]Шаблон!$G27</f>
        <v>0</v>
      </c>
      <c r="P27" s="57">
        <f t="shared" si="4"/>
        <v>0</v>
      </c>
      <c r="Q27" s="84">
        <f>'[5]10'!P27</f>
        <v>187</v>
      </c>
      <c r="R27" s="46">
        <f>'[8]1'!$J30</f>
        <v>95</v>
      </c>
      <c r="S27" s="57">
        <f t="shared" si="5"/>
        <v>50.802139037433157</v>
      </c>
      <c r="T27" s="70">
        <f>'[5]10'!R27</f>
        <v>191</v>
      </c>
      <c r="U27" s="46">
        <f>[15]Матриця!$AO31+[15]Матриця!$AQ31+[15]Матриця!$AS31+[15]Матриця!$AU31+[16]Шаблон!$M27</f>
        <v>95</v>
      </c>
      <c r="V27" s="57">
        <f t="shared" si="6"/>
        <v>49.738219895287962</v>
      </c>
      <c r="W27" s="84">
        <f>'[5]10'!T27</f>
        <v>188</v>
      </c>
      <c r="X27" s="46">
        <f>[15]Матриця!$AU31+[15]Матриця!$AO31+[15]Матриця!$AQ31+[15]Матриця!$AS31</f>
        <v>91</v>
      </c>
      <c r="Y27" s="57">
        <f t="shared" si="7"/>
        <v>48.404255319148938</v>
      </c>
      <c r="Z27" s="84">
        <f>'[5]10'!W27</f>
        <v>165</v>
      </c>
      <c r="AA27" s="46">
        <f>[17]Шаблон!$T27</f>
        <v>64</v>
      </c>
      <c r="AB27" s="57">
        <f t="shared" si="8"/>
        <v>38.787878787878789</v>
      </c>
      <c r="AC27" s="29"/>
      <c r="AD27" s="32"/>
    </row>
    <row r="28" spans="1:30" s="33" customFormat="1" ht="18" customHeight="1" x14ac:dyDescent="0.25">
      <c r="A28" s="54" t="s">
        <v>42</v>
      </c>
      <c r="B28" s="96">
        <f>'[5]10'!B28</f>
        <v>214</v>
      </c>
      <c r="C28" s="84">
        <f>[15]Матриця!$K32+[15]Матриця!$M32+[15]Матриця!$O32+[15]Матриця!$Q32+[16]Шаблон!$M28+[16]Шаблон!$K28-[16]Шаблон!$L28</f>
        <v>198</v>
      </c>
      <c r="D28" s="57">
        <f t="shared" si="0"/>
        <v>92.523364485981304</v>
      </c>
      <c r="E28" s="84">
        <f>'[5]10'!D28</f>
        <v>211</v>
      </c>
      <c r="F28" s="84">
        <f>[15]Матриця!$K32+[15]Матриця!$M32+[15]Матриця!$O32+[15]Матриця!$Q32</f>
        <v>181</v>
      </c>
      <c r="G28" s="57">
        <f t="shared" si="1"/>
        <v>85.781990521327018</v>
      </c>
      <c r="H28" s="84">
        <f>'[5]10'!G28</f>
        <v>6</v>
      </c>
      <c r="I28" s="84">
        <f>[17]Шаблон!$F28+[16]Шаблон!$D28</f>
        <v>8</v>
      </c>
      <c r="J28" s="57">
        <f t="shared" si="2"/>
        <v>133.33333333333331</v>
      </c>
      <c r="K28" s="84">
        <f>'[5]10'!J28</f>
        <v>1</v>
      </c>
      <c r="L28" s="84">
        <f>[17]Шаблон!$J28</f>
        <v>0</v>
      </c>
      <c r="M28" s="57">
        <f t="shared" si="3"/>
        <v>0</v>
      </c>
      <c r="N28" s="84">
        <f>'[5]10'!M28</f>
        <v>1</v>
      </c>
      <c r="O28" s="84">
        <f>[17]Шаблон!$K28+[17]Шаблон!$L28+[16]Шаблон!$G28</f>
        <v>0</v>
      </c>
      <c r="P28" s="57">
        <f t="shared" si="4"/>
        <v>0</v>
      </c>
      <c r="Q28" s="84">
        <f>'[5]10'!P28</f>
        <v>188</v>
      </c>
      <c r="R28" s="46">
        <f>'[8]1'!$J31</f>
        <v>83</v>
      </c>
      <c r="S28" s="57">
        <f t="shared" si="5"/>
        <v>44.148936170212764</v>
      </c>
      <c r="T28" s="70">
        <f>'[5]10'!R28</f>
        <v>186</v>
      </c>
      <c r="U28" s="46">
        <f>[15]Матриця!$AO32+[15]Матриця!$AQ32+[15]Матриця!$AS32+[15]Матриця!$AU32+[16]Шаблон!$M28</f>
        <v>130</v>
      </c>
      <c r="V28" s="57">
        <f t="shared" si="6"/>
        <v>69.892473118279568</v>
      </c>
      <c r="W28" s="84">
        <f>'[5]10'!T28</f>
        <v>185</v>
      </c>
      <c r="X28" s="46">
        <f>[15]Матриця!$AU32+[15]Матриця!$AO32+[15]Матриця!$AQ32+[15]Матриця!$AS32</f>
        <v>119</v>
      </c>
      <c r="Y28" s="57">
        <f t="shared" si="7"/>
        <v>64.324324324324323</v>
      </c>
      <c r="Z28" s="84">
        <f>'[5]10'!W28</f>
        <v>160</v>
      </c>
      <c r="AA28" s="46">
        <f>[17]Шаблон!$T28</f>
        <v>62</v>
      </c>
      <c r="AB28" s="57">
        <f t="shared" si="8"/>
        <v>38.75</v>
      </c>
      <c r="AC28" s="29"/>
      <c r="AD28" s="32"/>
    </row>
    <row r="29" spans="1:30" ht="49.5" customHeight="1" x14ac:dyDescent="0.2">
      <c r="A29" s="35"/>
      <c r="B29" s="75"/>
      <c r="C29" s="35"/>
      <c r="D29" s="75"/>
      <c r="E29" s="36"/>
      <c r="F29" s="35"/>
      <c r="G29" s="35"/>
      <c r="H29" s="35"/>
      <c r="I29" s="35"/>
      <c r="J29" s="35"/>
      <c r="K29" s="38"/>
      <c r="L29" s="38"/>
      <c r="M29" s="38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</row>
    <row r="30" spans="1:30" x14ac:dyDescent="0.2">
      <c r="A30" s="39"/>
      <c r="B30" s="77"/>
      <c r="C30" s="39"/>
      <c r="D30" s="77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77"/>
      <c r="C31" s="39"/>
      <c r="D31" s="77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77"/>
      <c r="C32" s="39"/>
      <c r="D32" s="77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2">
    <mergeCell ref="N29:AB29"/>
    <mergeCell ref="X1:Y1"/>
    <mergeCell ref="X2:Y2"/>
    <mergeCell ref="Z2:AA2"/>
    <mergeCell ref="N3:P3"/>
    <mergeCell ref="Q3:S3"/>
    <mergeCell ref="W3:Y3"/>
    <mergeCell ref="Z3:AB3"/>
    <mergeCell ref="S4:S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1:M1"/>
    <mergeCell ref="Z4:Z5"/>
    <mergeCell ref="AA4:AA5"/>
    <mergeCell ref="AB4:AB5"/>
    <mergeCell ref="U4:U5"/>
    <mergeCell ref="W4:W5"/>
    <mergeCell ref="X4:X5"/>
    <mergeCell ref="Y4:Y5"/>
    <mergeCell ref="B3:D3"/>
    <mergeCell ref="T3:V3"/>
    <mergeCell ref="B4:B5"/>
    <mergeCell ref="D4:D5"/>
    <mergeCell ref="T4:T5"/>
    <mergeCell ref="V4:V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view="pageBreakPreview" zoomScale="80" zoomScaleNormal="70" zoomScaleSheetLayoutView="80" workbookViewId="0">
      <selection activeCell="I15" sqref="I15"/>
    </sheetView>
  </sheetViews>
  <sheetFormatPr defaultColWidth="8" defaultRowHeight="12.75" x14ac:dyDescent="0.2"/>
  <cols>
    <col min="1" max="1" width="52.5703125" style="2" customWidth="1"/>
    <col min="2" max="2" width="17.140625" style="81" customWidth="1"/>
    <col min="3" max="3" width="14.42578125" style="15" customWidth="1"/>
    <col min="4" max="4" width="16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6" ht="27" customHeight="1" x14ac:dyDescent="0.2">
      <c r="A1" s="99" t="s">
        <v>52</v>
      </c>
      <c r="B1" s="99"/>
      <c r="C1" s="99"/>
      <c r="D1" s="99"/>
    </row>
    <row r="2" spans="1:6" ht="23.25" customHeight="1" x14ac:dyDescent="0.2">
      <c r="A2" s="99" t="s">
        <v>19</v>
      </c>
      <c r="B2" s="99"/>
      <c r="C2" s="99"/>
      <c r="D2" s="99"/>
    </row>
    <row r="3" spans="1:6" ht="25.5" customHeight="1" x14ac:dyDescent="0.25">
      <c r="A3" s="137" t="s">
        <v>91</v>
      </c>
      <c r="B3" s="137"/>
      <c r="C3" s="137"/>
      <c r="D3" s="138"/>
    </row>
    <row r="4" spans="1:6" s="3" customFormat="1" ht="25.5" customHeight="1" x14ac:dyDescent="0.25">
      <c r="A4" s="104" t="s">
        <v>0</v>
      </c>
      <c r="B4" s="104" t="s">
        <v>67</v>
      </c>
      <c r="C4" s="133" t="s">
        <v>66</v>
      </c>
      <c r="D4" s="134"/>
    </row>
    <row r="5" spans="1:6" s="3" customFormat="1" ht="23.25" customHeight="1" x14ac:dyDescent="0.25">
      <c r="A5" s="135"/>
      <c r="B5" s="136"/>
      <c r="C5" s="100" t="s">
        <v>64</v>
      </c>
      <c r="D5" s="100" t="s">
        <v>65</v>
      </c>
    </row>
    <row r="6" spans="1:6" s="3" customFormat="1" x14ac:dyDescent="0.25">
      <c r="A6" s="105"/>
      <c r="B6" s="132"/>
      <c r="C6" s="101"/>
      <c r="D6" s="101"/>
    </row>
    <row r="7" spans="1:6" s="8" customFormat="1" ht="15.75" customHeight="1" x14ac:dyDescent="0.25">
      <c r="A7" s="6" t="s">
        <v>3</v>
      </c>
      <c r="B7" s="82">
        <v>1</v>
      </c>
      <c r="C7" s="7">
        <v>2</v>
      </c>
      <c r="D7" s="82">
        <v>3</v>
      </c>
    </row>
    <row r="8" spans="1:6" s="8" customFormat="1" ht="28.5" customHeight="1" x14ac:dyDescent="0.25">
      <c r="A8" s="9" t="s">
        <v>46</v>
      </c>
      <c r="B8" s="71">
        <f>C8+D8</f>
        <v>8676</v>
      </c>
      <c r="C8" s="62">
        <f>'12'!B7</f>
        <v>6228</v>
      </c>
      <c r="D8" s="63">
        <f>'13'!B7</f>
        <v>2448</v>
      </c>
      <c r="E8" s="20"/>
      <c r="F8" s="18"/>
    </row>
    <row r="9" spans="1:6" s="3" customFormat="1" ht="28.5" customHeight="1" x14ac:dyDescent="0.25">
      <c r="A9" s="9" t="s">
        <v>47</v>
      </c>
      <c r="B9" s="71">
        <f t="shared" ref="B9:B13" si="0">C9+D9</f>
        <v>8209</v>
      </c>
      <c r="C9" s="63">
        <f>'12'!C7</f>
        <v>5964</v>
      </c>
      <c r="D9" s="63">
        <f>'13'!C7</f>
        <v>2245</v>
      </c>
      <c r="E9" s="18"/>
      <c r="F9" s="18"/>
    </row>
    <row r="10" spans="1:6" s="3" customFormat="1" ht="52.5" customHeight="1" x14ac:dyDescent="0.25">
      <c r="A10" s="12" t="s">
        <v>48</v>
      </c>
      <c r="B10" s="71">
        <f t="shared" si="0"/>
        <v>382</v>
      </c>
      <c r="C10" s="63">
        <f>'12'!D7</f>
        <v>270</v>
      </c>
      <c r="D10" s="63">
        <f>'13'!D7</f>
        <v>112</v>
      </c>
      <c r="E10" s="18"/>
      <c r="F10" s="18"/>
    </row>
    <row r="11" spans="1:6" s="3" customFormat="1" ht="31.5" customHeight="1" x14ac:dyDescent="0.25">
      <c r="A11" s="13" t="s">
        <v>49</v>
      </c>
      <c r="B11" s="71">
        <f t="shared" si="0"/>
        <v>41</v>
      </c>
      <c r="C11" s="63">
        <f>'12'!F7</f>
        <v>41</v>
      </c>
      <c r="D11" s="63">
        <f>'13'!F7</f>
        <v>0</v>
      </c>
      <c r="E11" s="18"/>
      <c r="F11" s="18"/>
    </row>
    <row r="12" spans="1:6" s="3" customFormat="1" ht="45.75" customHeight="1" x14ac:dyDescent="0.25">
      <c r="A12" s="13" t="s">
        <v>15</v>
      </c>
      <c r="B12" s="71">
        <f t="shared" si="0"/>
        <v>4</v>
      </c>
      <c r="C12" s="63">
        <f>'12'!G7</f>
        <v>3</v>
      </c>
      <c r="D12" s="63">
        <f>'13'!G7</f>
        <v>1</v>
      </c>
      <c r="E12" s="18"/>
      <c r="F12" s="18"/>
    </row>
    <row r="13" spans="1:6" s="3" customFormat="1" ht="55.5" customHeight="1" x14ac:dyDescent="0.25">
      <c r="A13" s="13" t="s">
        <v>50</v>
      </c>
      <c r="B13" s="71">
        <f t="shared" si="0"/>
        <v>4777</v>
      </c>
      <c r="C13" s="63">
        <f>'12'!H7</f>
        <v>3465</v>
      </c>
      <c r="D13" s="63">
        <f>'13'!H7</f>
        <v>1312</v>
      </c>
      <c r="E13" s="18"/>
      <c r="F13" s="18"/>
    </row>
    <row r="14" spans="1:6" s="3" customFormat="1" ht="12.75" customHeight="1" x14ac:dyDescent="0.25">
      <c r="A14" s="106" t="s">
        <v>81</v>
      </c>
      <c r="B14" s="107"/>
      <c r="C14" s="107"/>
      <c r="D14" s="107"/>
      <c r="E14" s="18"/>
      <c r="F14" s="18"/>
    </row>
    <row r="15" spans="1:6" s="3" customFormat="1" ht="18" customHeight="1" x14ac:dyDescent="0.25">
      <c r="A15" s="108"/>
      <c r="B15" s="109"/>
      <c r="C15" s="109"/>
      <c r="D15" s="109"/>
      <c r="E15" s="18"/>
      <c r="F15" s="18"/>
    </row>
    <row r="16" spans="1:6" s="3" customFormat="1" ht="20.25" customHeight="1" x14ac:dyDescent="0.25">
      <c r="A16" s="104" t="s">
        <v>0</v>
      </c>
      <c r="B16" s="104" t="s">
        <v>67</v>
      </c>
      <c r="C16" s="133" t="s">
        <v>66</v>
      </c>
      <c r="D16" s="134" t="s">
        <v>55</v>
      </c>
      <c r="E16" s="18"/>
      <c r="F16" s="18"/>
    </row>
    <row r="17" spans="1:6" ht="35.25" customHeight="1" x14ac:dyDescent="0.3">
      <c r="A17" s="105"/>
      <c r="B17" s="132"/>
      <c r="C17" s="85" t="s">
        <v>64</v>
      </c>
      <c r="D17" s="85" t="s">
        <v>65</v>
      </c>
      <c r="E17" s="19"/>
      <c r="F17" s="19"/>
    </row>
    <row r="18" spans="1:6" ht="24" customHeight="1" x14ac:dyDescent="0.3">
      <c r="A18" s="9" t="s">
        <v>46</v>
      </c>
      <c r="B18" s="71">
        <f t="shared" ref="B18:B20" si="1">C18+D18</f>
        <v>6668</v>
      </c>
      <c r="C18" s="64">
        <f>'12'!I7</f>
        <v>4872</v>
      </c>
      <c r="D18" s="59">
        <f>'13'!I7</f>
        <v>1796</v>
      </c>
      <c r="E18" s="19"/>
      <c r="F18" s="19"/>
    </row>
    <row r="19" spans="1:6" ht="25.5" customHeight="1" x14ac:dyDescent="0.3">
      <c r="A19" s="1" t="s">
        <v>47</v>
      </c>
      <c r="B19" s="71">
        <f t="shared" si="1"/>
        <v>6347</v>
      </c>
      <c r="C19" s="64">
        <f>'12'!J7</f>
        <v>4680</v>
      </c>
      <c r="D19" s="59">
        <f>'13'!J7</f>
        <v>1667</v>
      </c>
      <c r="E19" s="19"/>
      <c r="F19" s="19"/>
    </row>
    <row r="20" spans="1:6" ht="41.25" customHeight="1" x14ac:dyDescent="0.3">
      <c r="A20" s="1" t="s">
        <v>51</v>
      </c>
      <c r="B20" s="71">
        <f t="shared" si="1"/>
        <v>3040</v>
      </c>
      <c r="C20" s="64">
        <f>'12'!K7</f>
        <v>2189</v>
      </c>
      <c r="D20" s="59">
        <f>'13'!K7</f>
        <v>851</v>
      </c>
      <c r="E20" s="19"/>
      <c r="F20" s="19"/>
    </row>
    <row r="21" spans="1:6" ht="20.25" x14ac:dyDescent="0.3">
      <c r="C21" s="16"/>
      <c r="E21" s="19"/>
      <c r="F21" s="19"/>
    </row>
  </sheetData>
  <mergeCells count="12">
    <mergeCell ref="A14:D15"/>
    <mergeCell ref="A16:A17"/>
    <mergeCell ref="B16:B17"/>
    <mergeCell ref="C16:D16"/>
    <mergeCell ref="A1:D1"/>
    <mergeCell ref="A2:D2"/>
    <mergeCell ref="A4:A6"/>
    <mergeCell ref="C5:C6"/>
    <mergeCell ref="D5:D6"/>
    <mergeCell ref="C4:D4"/>
    <mergeCell ref="B4:B6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K8" sqref="K8"/>
    </sheetView>
  </sheetViews>
  <sheetFormatPr defaultRowHeight="14.25" x14ac:dyDescent="0.2"/>
  <cols>
    <col min="1" max="1" width="29.140625" style="37" customWidth="1"/>
    <col min="2" max="2" width="9.85546875" style="37" customWidth="1"/>
    <col min="3" max="3" width="10.85546875" style="37" customWidth="1"/>
    <col min="4" max="4" width="13" style="37" customWidth="1"/>
    <col min="5" max="5" width="11.42578125" style="37" customWidth="1"/>
    <col min="6" max="6" width="9" style="37" customWidth="1"/>
    <col min="7" max="7" width="12.5703125" style="37" customWidth="1"/>
    <col min="8" max="8" width="11.85546875" style="37" customWidth="1"/>
    <col min="9" max="9" width="11" style="37" customWidth="1"/>
    <col min="10" max="10" width="11.28515625" style="37" customWidth="1"/>
    <col min="11" max="11" width="10.42578125" style="37" customWidth="1"/>
    <col min="12" max="16384" width="9.140625" style="37"/>
  </cols>
  <sheetData>
    <row r="1" spans="1:15" s="22" customFormat="1" ht="45" customHeight="1" x14ac:dyDescent="0.25">
      <c r="A1" s="139" t="s">
        <v>92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5" s="25" customFormat="1" ht="14.25" customHeight="1" x14ac:dyDescent="0.25">
      <c r="A2" s="23"/>
      <c r="B2" s="23"/>
      <c r="C2" s="23"/>
      <c r="D2" s="23"/>
      <c r="E2" s="23"/>
      <c r="F2" s="23"/>
      <c r="G2" s="23"/>
      <c r="H2" s="24"/>
      <c r="I2" s="24"/>
      <c r="J2" s="68"/>
      <c r="K2" s="69"/>
    </row>
    <row r="3" spans="1:15" s="26" customFormat="1" ht="67.5" customHeight="1" x14ac:dyDescent="0.25">
      <c r="A3" s="123"/>
      <c r="B3" s="140" t="s">
        <v>56</v>
      </c>
      <c r="C3" s="140" t="s">
        <v>57</v>
      </c>
      <c r="D3" s="140" t="s">
        <v>54</v>
      </c>
      <c r="E3" s="140" t="s">
        <v>58</v>
      </c>
      <c r="F3" s="140" t="s">
        <v>71</v>
      </c>
      <c r="G3" s="140" t="s">
        <v>60</v>
      </c>
      <c r="H3" s="140" t="s">
        <v>70</v>
      </c>
      <c r="I3" s="140" t="s">
        <v>61</v>
      </c>
      <c r="J3" s="141" t="s">
        <v>62</v>
      </c>
      <c r="K3" s="140" t="s">
        <v>10</v>
      </c>
    </row>
    <row r="4" spans="1:15" s="27" customFormat="1" ht="19.5" customHeight="1" x14ac:dyDescent="0.25">
      <c r="A4" s="123"/>
      <c r="B4" s="140"/>
      <c r="C4" s="140"/>
      <c r="D4" s="140"/>
      <c r="E4" s="140"/>
      <c r="F4" s="140"/>
      <c r="G4" s="140"/>
      <c r="H4" s="140"/>
      <c r="I4" s="140"/>
      <c r="J4" s="141"/>
      <c r="K4" s="140"/>
    </row>
    <row r="5" spans="1:15" s="27" customFormat="1" ht="6" customHeight="1" x14ac:dyDescent="0.25">
      <c r="A5" s="123"/>
      <c r="B5" s="140"/>
      <c r="C5" s="140"/>
      <c r="D5" s="140"/>
      <c r="E5" s="140"/>
      <c r="F5" s="140"/>
      <c r="G5" s="140"/>
      <c r="H5" s="140"/>
      <c r="I5" s="140"/>
      <c r="J5" s="141"/>
      <c r="K5" s="140"/>
    </row>
    <row r="6" spans="1:15" s="44" customFormat="1" ht="11.25" customHeight="1" x14ac:dyDescent="0.2">
      <c r="A6" s="42" t="s">
        <v>3</v>
      </c>
      <c r="B6" s="43">
        <v>1</v>
      </c>
      <c r="C6" s="43">
        <v>2</v>
      </c>
      <c r="D6" s="78">
        <v>3</v>
      </c>
      <c r="E6" s="78">
        <v>4</v>
      </c>
      <c r="F6" s="78">
        <v>5</v>
      </c>
      <c r="G6" s="78">
        <v>6</v>
      </c>
      <c r="H6" s="78">
        <v>7</v>
      </c>
      <c r="I6" s="78">
        <v>8</v>
      </c>
      <c r="J6" s="78">
        <v>9</v>
      </c>
      <c r="K6" s="78">
        <v>10</v>
      </c>
    </row>
    <row r="7" spans="1:15" s="30" customFormat="1" ht="18" customHeight="1" x14ac:dyDescent="0.25">
      <c r="A7" s="50" t="s">
        <v>21</v>
      </c>
      <c r="B7" s="28">
        <f t="shared" ref="B7:K7" si="0">SUM(B8:B28)</f>
        <v>6228</v>
      </c>
      <c r="C7" s="28">
        <f t="shared" si="0"/>
        <v>5964</v>
      </c>
      <c r="D7" s="28">
        <f t="shared" si="0"/>
        <v>270</v>
      </c>
      <c r="E7" s="73">
        <f t="shared" si="0"/>
        <v>255</v>
      </c>
      <c r="F7" s="28">
        <f t="shared" si="0"/>
        <v>41</v>
      </c>
      <c r="G7" s="28">
        <f t="shared" si="0"/>
        <v>3</v>
      </c>
      <c r="H7" s="28">
        <f t="shared" si="0"/>
        <v>3465</v>
      </c>
      <c r="I7" s="28">
        <f t="shared" si="0"/>
        <v>4872</v>
      </c>
      <c r="J7" s="28">
        <f t="shared" si="0"/>
        <v>4680</v>
      </c>
      <c r="K7" s="28">
        <f t="shared" si="0"/>
        <v>2189</v>
      </c>
      <c r="L7" s="29"/>
      <c r="O7" s="33"/>
    </row>
    <row r="8" spans="1:15" s="33" customFormat="1" ht="18" customHeight="1" x14ac:dyDescent="0.25">
      <c r="A8" s="51" t="s">
        <v>22</v>
      </c>
      <c r="B8" s="31">
        <f>[18]Шаблон!$M8+[18]Шаблон!$K8-[18]Шаблон!$L8+[15]Матриця!$J12</f>
        <v>223</v>
      </c>
      <c r="C8" s="31">
        <f>[15]Матриця!$J12</f>
        <v>222</v>
      </c>
      <c r="D8" s="31">
        <f>[15]Матриця!$AE12+[18]Шаблон!$D8</f>
        <v>9</v>
      </c>
      <c r="E8" s="70">
        <f>[15]Матриця!$AE12</f>
        <v>9</v>
      </c>
      <c r="F8" s="31">
        <f>[19]Шаблон!$J8</f>
        <v>3</v>
      </c>
      <c r="G8" s="31">
        <f>[19]Шаблон!$K8+[19]Шаблон!$L8+[18]Шаблон!$G8</f>
        <v>0</v>
      </c>
      <c r="H8" s="46">
        <f>'[8]1'!$I11</f>
        <v>198</v>
      </c>
      <c r="I8" s="46">
        <f>[18]Шаблон!$M8+[15]Матриця!$AN12</f>
        <v>155</v>
      </c>
      <c r="J8" s="46">
        <f>[15]Матриця!$AN12</f>
        <v>155</v>
      </c>
      <c r="K8" s="46">
        <f>[19]Шаблон!$T8</f>
        <v>110</v>
      </c>
      <c r="L8" s="29"/>
      <c r="M8" s="32"/>
    </row>
    <row r="9" spans="1:15" s="34" customFormat="1" ht="18" customHeight="1" x14ac:dyDescent="0.25">
      <c r="A9" s="52" t="s">
        <v>23</v>
      </c>
      <c r="B9" s="84">
        <f>[18]Шаблон!$M9+[18]Шаблон!$K9-[18]Шаблон!$L9+[15]Матриця!$J13</f>
        <v>225</v>
      </c>
      <c r="C9" s="84">
        <f>[15]Матриця!$J13</f>
        <v>225</v>
      </c>
      <c r="D9" s="84">
        <f>[15]Матриця!$AE13+[18]Шаблон!$D9</f>
        <v>14</v>
      </c>
      <c r="E9" s="70">
        <f>[15]Матриця!$AE13</f>
        <v>14</v>
      </c>
      <c r="F9" s="84">
        <f>[19]Шаблон!$J9</f>
        <v>17</v>
      </c>
      <c r="G9" s="84">
        <f>[19]Шаблон!$K9+[19]Шаблон!$L9+[18]Шаблон!$G9</f>
        <v>3</v>
      </c>
      <c r="H9" s="46">
        <f>'[8]1'!$I12</f>
        <v>100</v>
      </c>
      <c r="I9" s="46">
        <f>[18]Шаблон!$M9+[15]Матриця!$AN13</f>
        <v>175</v>
      </c>
      <c r="J9" s="46">
        <f>[15]Матриця!$AN13</f>
        <v>175</v>
      </c>
      <c r="K9" s="46">
        <f>[19]Шаблон!$T9</f>
        <v>84</v>
      </c>
      <c r="L9" s="29"/>
      <c r="M9" s="32"/>
    </row>
    <row r="10" spans="1:15" s="33" customFormat="1" ht="18" customHeight="1" x14ac:dyDescent="0.25">
      <c r="A10" s="52" t="s">
        <v>24</v>
      </c>
      <c r="B10" s="84">
        <f>[18]Шаблон!$M10+[18]Шаблон!$K10-[18]Шаблон!$L10+[15]Матриця!$J14</f>
        <v>161</v>
      </c>
      <c r="C10" s="84">
        <f>[15]Матриця!$J14</f>
        <v>160</v>
      </c>
      <c r="D10" s="84">
        <f>[15]Матриця!$AE14+[18]Шаблон!$D10</f>
        <v>3</v>
      </c>
      <c r="E10" s="70">
        <f>[15]Матриця!$AE14</f>
        <v>3</v>
      </c>
      <c r="F10" s="84">
        <f>[19]Шаблон!$J10</f>
        <v>0</v>
      </c>
      <c r="G10" s="84">
        <f>[19]Шаблон!$K10+[19]Шаблон!$L10+[18]Шаблон!$G10</f>
        <v>0</v>
      </c>
      <c r="H10" s="46">
        <f>'[8]1'!$I13</f>
        <v>82</v>
      </c>
      <c r="I10" s="46">
        <f>[18]Шаблон!$M10+[15]Матриця!$AN14</f>
        <v>126</v>
      </c>
      <c r="J10" s="46">
        <f>[15]Матриця!$AN14</f>
        <v>125</v>
      </c>
      <c r="K10" s="46">
        <f>[19]Шаблон!$T10</f>
        <v>52</v>
      </c>
      <c r="L10" s="29"/>
      <c r="M10" s="32"/>
    </row>
    <row r="11" spans="1:15" s="33" customFormat="1" ht="18" customHeight="1" x14ac:dyDescent="0.25">
      <c r="A11" s="52" t="s">
        <v>25</v>
      </c>
      <c r="B11" s="84">
        <f>[18]Шаблон!$M11+[18]Шаблон!$K11-[18]Шаблон!$L11+[15]Матриця!$J15</f>
        <v>340</v>
      </c>
      <c r="C11" s="84">
        <f>[15]Матриця!$J15</f>
        <v>326</v>
      </c>
      <c r="D11" s="84">
        <f>[15]Матриця!$AE15+[18]Шаблон!$D11</f>
        <v>17</v>
      </c>
      <c r="E11" s="70">
        <f>[15]Матриця!$AE15</f>
        <v>14</v>
      </c>
      <c r="F11" s="84">
        <f>[19]Шаблон!$J11</f>
        <v>0</v>
      </c>
      <c r="G11" s="84">
        <f>[19]Шаблон!$K11+[19]Шаблон!$L11+[18]Шаблон!$G11</f>
        <v>0</v>
      </c>
      <c r="H11" s="46">
        <f>'[8]1'!$I14</f>
        <v>255</v>
      </c>
      <c r="I11" s="46">
        <f>[18]Шаблон!$M11+[15]Матриця!$AN15</f>
        <v>289</v>
      </c>
      <c r="J11" s="46">
        <f>[15]Матриця!$AN15</f>
        <v>281</v>
      </c>
      <c r="K11" s="46">
        <f>[19]Шаблон!$T11</f>
        <v>57</v>
      </c>
      <c r="L11" s="29"/>
      <c r="M11" s="32"/>
    </row>
    <row r="12" spans="1:15" s="33" customFormat="1" ht="18" customHeight="1" x14ac:dyDescent="0.25">
      <c r="A12" s="52" t="s">
        <v>26</v>
      </c>
      <c r="B12" s="84">
        <f>[18]Шаблон!$M12+[18]Шаблон!$K12-[18]Шаблон!$L12+[15]Матриця!$J16</f>
        <v>217</v>
      </c>
      <c r="C12" s="84">
        <f>[15]Матриця!$J16</f>
        <v>212</v>
      </c>
      <c r="D12" s="84">
        <f>[15]Матриця!$AE16+[18]Шаблон!$D12</f>
        <v>12</v>
      </c>
      <c r="E12" s="70">
        <f>[15]Матриця!$AE16</f>
        <v>9</v>
      </c>
      <c r="F12" s="84">
        <f>[19]Шаблон!$J12</f>
        <v>0</v>
      </c>
      <c r="G12" s="84">
        <f>[19]Шаблон!$K12+[19]Шаблон!$L12+[18]Шаблон!$G12</f>
        <v>0</v>
      </c>
      <c r="H12" s="46">
        <f>'[8]1'!$I15</f>
        <v>122</v>
      </c>
      <c r="I12" s="46">
        <f>[18]Шаблон!$M12+[15]Матриця!$AN16</f>
        <v>165</v>
      </c>
      <c r="J12" s="46">
        <f>[15]Матриця!$AN16</f>
        <v>163</v>
      </c>
      <c r="K12" s="46">
        <f>[19]Шаблон!$T12</f>
        <v>72</v>
      </c>
      <c r="L12" s="29"/>
      <c r="M12" s="32"/>
    </row>
    <row r="13" spans="1:15" s="33" customFormat="1" ht="18" customHeight="1" x14ac:dyDescent="0.25">
      <c r="A13" s="52" t="s">
        <v>27</v>
      </c>
      <c r="B13" s="84">
        <f>[18]Шаблон!$M13+[18]Шаблон!$K13-[18]Шаблон!$L13+[15]Матриця!$J17</f>
        <v>303</v>
      </c>
      <c r="C13" s="84">
        <f>[15]Матриця!$J17</f>
        <v>301</v>
      </c>
      <c r="D13" s="84">
        <f>[15]Матриця!$AE17+[18]Шаблон!$D13</f>
        <v>7</v>
      </c>
      <c r="E13" s="70">
        <f>[15]Матриця!$AE17</f>
        <v>7</v>
      </c>
      <c r="F13" s="84">
        <f>[19]Шаблон!$J13</f>
        <v>0</v>
      </c>
      <c r="G13" s="84">
        <f>[19]Шаблон!$K13+[19]Шаблон!$L13+[18]Шаблон!$G13</f>
        <v>0</v>
      </c>
      <c r="H13" s="46">
        <f>'[8]1'!$I16</f>
        <v>91</v>
      </c>
      <c r="I13" s="46">
        <f>[18]Шаблон!$M13+[15]Матриця!$AN17</f>
        <v>226</v>
      </c>
      <c r="J13" s="46">
        <f>[15]Матриця!$AN17</f>
        <v>224</v>
      </c>
      <c r="K13" s="46">
        <f>[19]Шаблон!$T13</f>
        <v>90</v>
      </c>
      <c r="L13" s="29"/>
      <c r="M13" s="32"/>
    </row>
    <row r="14" spans="1:15" s="33" customFormat="1" ht="18" customHeight="1" x14ac:dyDescent="0.25">
      <c r="A14" s="52" t="s">
        <v>28</v>
      </c>
      <c r="B14" s="84">
        <f>[18]Шаблон!$M14+[18]Шаблон!$K14-[18]Шаблон!$L14+[15]Матриця!$J18</f>
        <v>78</v>
      </c>
      <c r="C14" s="84">
        <f>[15]Матриця!$J18</f>
        <v>78</v>
      </c>
      <c r="D14" s="84">
        <f>[15]Матриця!$AE18+[18]Шаблон!$D14</f>
        <v>2</v>
      </c>
      <c r="E14" s="70">
        <f>[15]Матриця!$AE18</f>
        <v>2</v>
      </c>
      <c r="F14" s="84">
        <f>[19]Шаблон!$J14</f>
        <v>0</v>
      </c>
      <c r="G14" s="84">
        <f>[19]Шаблон!$K14+[19]Шаблон!$L14+[18]Шаблон!$G14</f>
        <v>0</v>
      </c>
      <c r="H14" s="46">
        <f>'[8]1'!$I17</f>
        <v>18</v>
      </c>
      <c r="I14" s="46">
        <f>[18]Шаблон!$M14+[15]Матриця!$AN18</f>
        <v>67</v>
      </c>
      <c r="J14" s="46">
        <f>[15]Матриця!$AN18</f>
        <v>67</v>
      </c>
      <c r="K14" s="46">
        <f>[19]Шаблон!$T14</f>
        <v>29</v>
      </c>
      <c r="L14" s="29"/>
      <c r="M14" s="32"/>
    </row>
    <row r="15" spans="1:15" s="33" customFormat="1" ht="18" customHeight="1" x14ac:dyDescent="0.25">
      <c r="A15" s="52" t="s">
        <v>29</v>
      </c>
      <c r="B15" s="84">
        <f>[18]Шаблон!$M15+[18]Шаблон!$K15-[18]Шаблон!$L15+[15]Матриця!$J19</f>
        <v>160</v>
      </c>
      <c r="C15" s="84">
        <f>[15]Матриця!$J19</f>
        <v>159</v>
      </c>
      <c r="D15" s="84">
        <f>[15]Матриця!$AE19+[18]Шаблон!$D15</f>
        <v>10</v>
      </c>
      <c r="E15" s="70">
        <f>[15]Матриця!$AE19</f>
        <v>10</v>
      </c>
      <c r="F15" s="84">
        <f>[19]Шаблон!$J15</f>
        <v>0</v>
      </c>
      <c r="G15" s="84">
        <f>[19]Шаблон!$K15+[19]Шаблон!$L15+[18]Шаблон!$G15</f>
        <v>0</v>
      </c>
      <c r="H15" s="46">
        <f>'[8]1'!$I18</f>
        <v>147</v>
      </c>
      <c r="I15" s="46">
        <f>[18]Шаблон!$M15+[15]Матриця!$AN19</f>
        <v>139</v>
      </c>
      <c r="J15" s="46">
        <f>[15]Матриця!$AN19</f>
        <v>138</v>
      </c>
      <c r="K15" s="46">
        <f>[19]Шаблон!$T15</f>
        <v>34</v>
      </c>
      <c r="L15" s="29"/>
      <c r="M15" s="32"/>
    </row>
    <row r="16" spans="1:15" s="33" customFormat="1" ht="18" customHeight="1" x14ac:dyDescent="0.25">
      <c r="A16" s="52" t="s">
        <v>30</v>
      </c>
      <c r="B16" s="84">
        <f>[18]Шаблон!$M16+[18]Шаблон!$K16-[18]Шаблон!$L16+[15]Матриця!$J20</f>
        <v>170</v>
      </c>
      <c r="C16" s="84">
        <f>[15]Матриця!$J20</f>
        <v>168</v>
      </c>
      <c r="D16" s="84">
        <f>[15]Матриця!$AE20+[18]Шаблон!$D16</f>
        <v>14</v>
      </c>
      <c r="E16" s="70">
        <f>[15]Матриця!$AE20</f>
        <v>13</v>
      </c>
      <c r="F16" s="84">
        <f>[19]Шаблон!$J16</f>
        <v>0</v>
      </c>
      <c r="G16" s="84">
        <f>[19]Шаблон!$K16+[19]Шаблон!$L16+[18]Шаблон!$G16</f>
        <v>0</v>
      </c>
      <c r="H16" s="46">
        <f>'[8]1'!$I19</f>
        <v>64</v>
      </c>
      <c r="I16" s="46">
        <f>[18]Шаблон!$M16+[15]Матриця!$AN20</f>
        <v>141</v>
      </c>
      <c r="J16" s="46">
        <f>[15]Матриця!$AN20</f>
        <v>140</v>
      </c>
      <c r="K16" s="46">
        <f>[19]Шаблон!$T16</f>
        <v>70</v>
      </c>
      <c r="L16" s="29"/>
      <c r="M16" s="32"/>
    </row>
    <row r="17" spans="1:13" s="33" customFormat="1" ht="18" customHeight="1" x14ac:dyDescent="0.25">
      <c r="A17" s="52" t="s">
        <v>31</v>
      </c>
      <c r="B17" s="84">
        <f>[18]Шаблон!$M17+[18]Шаблон!$K17-[18]Шаблон!$L17+[15]Матриця!$J21</f>
        <v>216</v>
      </c>
      <c r="C17" s="84">
        <f>[15]Матриця!$J21</f>
        <v>211</v>
      </c>
      <c r="D17" s="84">
        <f>[15]Матриця!$AE21+[18]Шаблон!$D17</f>
        <v>6</v>
      </c>
      <c r="E17" s="70">
        <f>[15]Матриця!$AE21</f>
        <v>5</v>
      </c>
      <c r="F17" s="84">
        <f>[19]Шаблон!$J17</f>
        <v>0</v>
      </c>
      <c r="G17" s="84">
        <f>[19]Шаблон!$K17+[19]Шаблон!$L17+[18]Шаблон!$G17</f>
        <v>0</v>
      </c>
      <c r="H17" s="46">
        <f>'[8]1'!$I20</f>
        <v>61</v>
      </c>
      <c r="I17" s="46">
        <f>[18]Шаблон!$M17+[15]Матриця!$AN21</f>
        <v>159</v>
      </c>
      <c r="J17" s="46">
        <f>[15]Матриця!$AN21</f>
        <v>155</v>
      </c>
      <c r="K17" s="46">
        <f>[19]Шаблон!$T17</f>
        <v>79</v>
      </c>
      <c r="L17" s="29"/>
      <c r="M17" s="32"/>
    </row>
    <row r="18" spans="1:13" s="33" customFormat="1" ht="18" customHeight="1" x14ac:dyDescent="0.25">
      <c r="A18" s="52" t="s">
        <v>32</v>
      </c>
      <c r="B18" s="84">
        <f>[18]Шаблон!$M18+[18]Шаблон!$K18-[18]Шаблон!$L18+[15]Матриця!$J22</f>
        <v>319</v>
      </c>
      <c r="C18" s="84">
        <f>[15]Матриця!$J22</f>
        <v>314</v>
      </c>
      <c r="D18" s="84">
        <f>[15]Матриця!$AE22+[18]Шаблон!$D18</f>
        <v>8</v>
      </c>
      <c r="E18" s="70">
        <f>[15]Матриця!$AE22</f>
        <v>8</v>
      </c>
      <c r="F18" s="84">
        <f>[19]Шаблон!$J18</f>
        <v>0</v>
      </c>
      <c r="G18" s="84">
        <f>[19]Шаблон!$K18+[19]Шаблон!$L18+[18]Шаблон!$G18</f>
        <v>0</v>
      </c>
      <c r="H18" s="46">
        <f>'[8]1'!$I21</f>
        <v>111</v>
      </c>
      <c r="I18" s="46">
        <f>[18]Шаблон!$M18+[15]Матриця!$AN22</f>
        <v>286</v>
      </c>
      <c r="J18" s="46">
        <f>[15]Матриця!$AN22</f>
        <v>282</v>
      </c>
      <c r="K18" s="46">
        <f>[19]Шаблон!$T18</f>
        <v>94</v>
      </c>
      <c r="L18" s="29"/>
      <c r="M18" s="32"/>
    </row>
    <row r="19" spans="1:13" s="33" customFormat="1" ht="18" customHeight="1" x14ac:dyDescent="0.25">
      <c r="A19" s="52" t="s">
        <v>33</v>
      </c>
      <c r="B19" s="84">
        <f>[18]Шаблон!$M19+[18]Шаблон!$K19-[18]Шаблон!$L19+[15]Матриця!$J23</f>
        <v>322</v>
      </c>
      <c r="C19" s="84">
        <f>[15]Матриця!$J23</f>
        <v>322</v>
      </c>
      <c r="D19" s="84">
        <f>[15]Матриця!$AE23+[18]Шаблон!$D19</f>
        <v>17</v>
      </c>
      <c r="E19" s="70">
        <f>[15]Матриця!$AE23</f>
        <v>17</v>
      </c>
      <c r="F19" s="84">
        <f>[19]Шаблон!$J19</f>
        <v>0</v>
      </c>
      <c r="G19" s="84">
        <f>[19]Шаблон!$K19+[19]Шаблон!$L19+[18]Шаблон!$G19</f>
        <v>0</v>
      </c>
      <c r="H19" s="46">
        <f>'[8]1'!$I22</f>
        <v>188</v>
      </c>
      <c r="I19" s="46">
        <f>[18]Шаблон!$M19+[15]Матриця!$AN23</f>
        <v>256</v>
      </c>
      <c r="J19" s="46">
        <f>[15]Матриця!$AN23</f>
        <v>256</v>
      </c>
      <c r="K19" s="46">
        <f>[19]Шаблон!$T19</f>
        <v>173</v>
      </c>
      <c r="L19" s="29"/>
      <c r="M19" s="32"/>
    </row>
    <row r="20" spans="1:13" s="33" customFormat="1" ht="18" customHeight="1" x14ac:dyDescent="0.25">
      <c r="A20" s="52" t="s">
        <v>34</v>
      </c>
      <c r="B20" s="84">
        <f>[18]Шаблон!$M20+[18]Шаблон!$K20-[18]Шаблон!$L20+[15]Матриця!$J24</f>
        <v>149</v>
      </c>
      <c r="C20" s="84">
        <f>[15]Матриця!$J24</f>
        <v>144</v>
      </c>
      <c r="D20" s="84">
        <f>[15]Матриця!$AE24+[18]Шаблон!$D20</f>
        <v>8</v>
      </c>
      <c r="E20" s="70">
        <f>[15]Матриця!$AE24</f>
        <v>8</v>
      </c>
      <c r="F20" s="84">
        <f>[19]Шаблон!$J20</f>
        <v>0</v>
      </c>
      <c r="G20" s="84">
        <f>[19]Шаблон!$K20+[19]Шаблон!$L20+[18]Шаблон!$G20</f>
        <v>0</v>
      </c>
      <c r="H20" s="46">
        <f>'[8]1'!$I23</f>
        <v>19</v>
      </c>
      <c r="I20" s="46">
        <f>[18]Шаблон!$M20+[15]Матриця!$AN24</f>
        <v>121</v>
      </c>
      <c r="J20" s="46">
        <f>[15]Матриця!$AN24</f>
        <v>119</v>
      </c>
      <c r="K20" s="46">
        <f>[19]Шаблон!$T20</f>
        <v>38</v>
      </c>
      <c r="L20" s="29"/>
      <c r="M20" s="32"/>
    </row>
    <row r="21" spans="1:13" s="33" customFormat="1" ht="18" customHeight="1" x14ac:dyDescent="0.25">
      <c r="A21" s="52" t="s">
        <v>35</v>
      </c>
      <c r="B21" s="84">
        <f>[18]Шаблон!$M21+[18]Шаблон!$K21-[18]Шаблон!$L21+[15]Матриця!$J25</f>
        <v>187</v>
      </c>
      <c r="C21" s="84">
        <f>[15]Матриця!$J25</f>
        <v>162</v>
      </c>
      <c r="D21" s="84">
        <f>[15]Матриця!$AE25+[18]Шаблон!$D21</f>
        <v>5</v>
      </c>
      <c r="E21" s="70">
        <f>[15]Матриця!$AE25</f>
        <v>5</v>
      </c>
      <c r="F21" s="84">
        <f>[19]Шаблон!$J21</f>
        <v>0</v>
      </c>
      <c r="G21" s="84">
        <f>[19]Шаблон!$K21+[19]Шаблон!$L21+[18]Шаблон!$G21</f>
        <v>0</v>
      </c>
      <c r="H21" s="46">
        <f>'[8]1'!$I24</f>
        <v>40</v>
      </c>
      <c r="I21" s="46">
        <f>[18]Шаблон!$M21+[15]Матриця!$AN25</f>
        <v>167</v>
      </c>
      <c r="J21" s="46">
        <f>[15]Матриця!$AN25</f>
        <v>143</v>
      </c>
      <c r="K21" s="46">
        <f>[19]Шаблон!$T21</f>
        <v>41</v>
      </c>
      <c r="L21" s="29"/>
      <c r="M21" s="32"/>
    </row>
    <row r="22" spans="1:13" s="33" customFormat="1" ht="18" customHeight="1" x14ac:dyDescent="0.25">
      <c r="A22" s="52" t="s">
        <v>36</v>
      </c>
      <c r="B22" s="84">
        <f>[18]Шаблон!$M22+[18]Шаблон!$K22-[18]Шаблон!$L22+[15]Матриця!$J26</f>
        <v>232</v>
      </c>
      <c r="C22" s="84">
        <f>[15]Матриця!$J26</f>
        <v>231</v>
      </c>
      <c r="D22" s="84">
        <f>[15]Матриця!$AE26+[18]Шаблон!$D22</f>
        <v>3</v>
      </c>
      <c r="E22" s="70">
        <f>[15]Матриця!$AE26</f>
        <v>3</v>
      </c>
      <c r="F22" s="84">
        <f>[19]Шаблон!$J22</f>
        <v>0</v>
      </c>
      <c r="G22" s="84">
        <f>[19]Шаблон!$K22+[19]Шаблон!$L22+[18]Шаблон!$G22</f>
        <v>0</v>
      </c>
      <c r="H22" s="46">
        <f>'[8]1'!$I25</f>
        <v>176</v>
      </c>
      <c r="I22" s="46">
        <f>[18]Шаблон!$M22+[15]Матриця!$AN26</f>
        <v>208</v>
      </c>
      <c r="J22" s="46">
        <f>[15]Матриця!$AN26</f>
        <v>207</v>
      </c>
      <c r="K22" s="46">
        <f>[19]Шаблон!$T22</f>
        <v>58</v>
      </c>
      <c r="L22" s="29"/>
      <c r="M22" s="32"/>
    </row>
    <row r="23" spans="1:13" s="33" customFormat="1" ht="18" customHeight="1" x14ac:dyDescent="0.25">
      <c r="A23" s="52" t="s">
        <v>37</v>
      </c>
      <c r="B23" s="84">
        <f>[18]Шаблон!$M23+[18]Шаблон!$K23-[18]Шаблон!$L23+[15]Матриця!$J27</f>
        <v>179</v>
      </c>
      <c r="C23" s="84">
        <f>[15]Матриця!$J27</f>
        <v>179</v>
      </c>
      <c r="D23" s="84">
        <f>[15]Матриця!$AE27+[18]Шаблон!$D23</f>
        <v>6</v>
      </c>
      <c r="E23" s="70">
        <f>[15]Матриця!$AE27</f>
        <v>6</v>
      </c>
      <c r="F23" s="84">
        <f>[19]Шаблон!$J23</f>
        <v>0</v>
      </c>
      <c r="G23" s="84">
        <f>[19]Шаблон!$K23+[19]Шаблон!$L23+[18]Шаблон!$G23</f>
        <v>0</v>
      </c>
      <c r="H23" s="46">
        <f>'[8]1'!$I26</f>
        <v>23</v>
      </c>
      <c r="I23" s="46">
        <f>[18]Шаблон!$M23+[15]Матриця!$AN27</f>
        <v>154</v>
      </c>
      <c r="J23" s="46">
        <f>[15]Матриця!$AN27</f>
        <v>154</v>
      </c>
      <c r="K23" s="46">
        <f>[19]Шаблон!$T23</f>
        <v>55</v>
      </c>
      <c r="L23" s="29"/>
      <c r="M23" s="32"/>
    </row>
    <row r="24" spans="1:13" s="33" customFormat="1" ht="18" customHeight="1" x14ac:dyDescent="0.25">
      <c r="A24" s="52" t="s">
        <v>38</v>
      </c>
      <c r="B24" s="84">
        <f>[18]Шаблон!$M24+[18]Шаблон!$K24-[18]Шаблон!$L24+[15]Матриця!$J28</f>
        <v>151</v>
      </c>
      <c r="C24" s="84">
        <f>[15]Матриця!$J28</f>
        <v>151</v>
      </c>
      <c r="D24" s="84">
        <f>[15]Матриця!$AE28+[18]Шаблон!$D24</f>
        <v>6</v>
      </c>
      <c r="E24" s="70">
        <f>[15]Матриця!$AE28</f>
        <v>6</v>
      </c>
      <c r="F24" s="84">
        <f>[19]Шаблон!$J24</f>
        <v>0</v>
      </c>
      <c r="G24" s="84">
        <f>[19]Шаблон!$K24+[19]Шаблон!$L24+[18]Шаблон!$G24</f>
        <v>0</v>
      </c>
      <c r="H24" s="46">
        <f>'[8]1'!$I27</f>
        <v>28</v>
      </c>
      <c r="I24" s="46">
        <f>[18]Шаблон!$M24+[15]Матриця!$AN28</f>
        <v>119</v>
      </c>
      <c r="J24" s="46">
        <f>[15]Матриця!$AN28</f>
        <v>119</v>
      </c>
      <c r="K24" s="46">
        <f>[19]Шаблон!$T24</f>
        <v>39</v>
      </c>
      <c r="L24" s="29"/>
      <c r="M24" s="32"/>
    </row>
    <row r="25" spans="1:13" s="33" customFormat="1" ht="18" customHeight="1" x14ac:dyDescent="0.25">
      <c r="A25" s="53" t="s">
        <v>39</v>
      </c>
      <c r="B25" s="84">
        <f>[18]Шаблон!$M25+[18]Шаблон!$K25-[18]Шаблон!$L25+[15]Матриця!$J29</f>
        <v>0</v>
      </c>
      <c r="C25" s="84">
        <f>[15]Матриця!$J29</f>
        <v>0</v>
      </c>
      <c r="D25" s="84">
        <f>[15]Матриця!$AE29+[18]Шаблон!$D25</f>
        <v>0</v>
      </c>
      <c r="E25" s="70">
        <f>[15]Матриця!$AE29</f>
        <v>0</v>
      </c>
      <c r="F25" s="84">
        <f>[19]Шаблон!$J25</f>
        <v>0</v>
      </c>
      <c r="G25" s="84">
        <f>[19]Шаблон!$K25+[19]Шаблон!$L25+[18]Шаблон!$G25</f>
        <v>0</v>
      </c>
      <c r="H25" s="46">
        <f>'[8]1'!$I28</f>
        <v>0</v>
      </c>
      <c r="I25" s="46">
        <f>[18]Шаблон!$M25+[15]Матриця!$AN29</f>
        <v>0</v>
      </c>
      <c r="J25" s="46">
        <f>[15]Матриця!$AN29</f>
        <v>0</v>
      </c>
      <c r="K25" s="46">
        <f>[19]Шаблон!$T25</f>
        <v>0</v>
      </c>
      <c r="L25" s="29"/>
      <c r="M25" s="32"/>
    </row>
    <row r="26" spans="1:13" s="33" customFormat="1" ht="18" customHeight="1" x14ac:dyDescent="0.25">
      <c r="A26" s="52" t="s">
        <v>40</v>
      </c>
      <c r="B26" s="84">
        <f>[18]Шаблон!$M26+[18]Шаблон!$K26-[18]Шаблон!$L26+[15]Матриця!$J30</f>
        <v>1545</v>
      </c>
      <c r="C26" s="84">
        <f>[15]Матриця!$J30</f>
        <v>1392</v>
      </c>
      <c r="D26" s="84">
        <f>[15]Матриця!$AE30+[18]Шаблон!$D26</f>
        <v>71</v>
      </c>
      <c r="E26" s="70">
        <f>[15]Матриця!$AE30</f>
        <v>67</v>
      </c>
      <c r="F26" s="84">
        <f>[19]Шаблон!$J26</f>
        <v>17</v>
      </c>
      <c r="G26" s="84">
        <f>[19]Шаблон!$K26+[19]Шаблон!$L26+[18]Шаблон!$G26</f>
        <v>0</v>
      </c>
      <c r="H26" s="46">
        <f>'[8]1'!$I29</f>
        <v>1188</v>
      </c>
      <c r="I26" s="46">
        <f>[18]Шаблон!$M26+[15]Матриця!$AN30</f>
        <v>1190</v>
      </c>
      <c r="J26" s="46">
        <f>[15]Матриця!$AN30</f>
        <v>1080</v>
      </c>
      <c r="K26" s="46">
        <f>[19]Шаблон!$T26</f>
        <v>644</v>
      </c>
      <c r="L26" s="29"/>
      <c r="M26" s="32"/>
    </row>
    <row r="27" spans="1:13" s="33" customFormat="1" ht="18" customHeight="1" x14ac:dyDescent="0.25">
      <c r="A27" s="52" t="s">
        <v>41</v>
      </c>
      <c r="B27" s="84">
        <f>[18]Шаблон!$M27+[18]Шаблон!$K27-[18]Шаблон!$L27+[15]Матриця!$J31</f>
        <v>509</v>
      </c>
      <c r="C27" s="84">
        <f>[15]Матриця!$J31</f>
        <v>500</v>
      </c>
      <c r="D27" s="84">
        <f>[15]Матриця!$AE31+[18]Шаблон!$D27</f>
        <v>20</v>
      </c>
      <c r="E27" s="70">
        <f>[15]Матриця!$AE31</f>
        <v>19</v>
      </c>
      <c r="F27" s="84">
        <f>[19]Шаблон!$J27</f>
        <v>3</v>
      </c>
      <c r="G27" s="84">
        <f>[19]Шаблон!$K27+[19]Шаблон!$L27+[18]Шаблон!$G27</f>
        <v>0</v>
      </c>
      <c r="H27" s="46">
        <f>'[8]1'!$I30</f>
        <v>320</v>
      </c>
      <c r="I27" s="46">
        <f>[18]Шаблон!$M27+[15]Матриця!$AN31</f>
        <v>340</v>
      </c>
      <c r="J27" s="46">
        <f>[15]Матриця!$AN31</f>
        <v>336</v>
      </c>
      <c r="K27" s="46">
        <f>[19]Шаблон!$T27</f>
        <v>190</v>
      </c>
      <c r="L27" s="29"/>
      <c r="M27" s="32"/>
    </row>
    <row r="28" spans="1:13" s="33" customFormat="1" ht="18" customHeight="1" x14ac:dyDescent="0.25">
      <c r="A28" s="54" t="s">
        <v>42</v>
      </c>
      <c r="B28" s="84">
        <f>[18]Шаблон!$M28+[18]Шаблон!$K28-[18]Шаблон!$L28+[15]Матриця!$J32</f>
        <v>542</v>
      </c>
      <c r="C28" s="84">
        <f>[15]Матриця!$J32</f>
        <v>507</v>
      </c>
      <c r="D28" s="84">
        <f>[15]Матриця!$AE32+[18]Шаблон!$D28</f>
        <v>32</v>
      </c>
      <c r="E28" s="70">
        <f>[15]Матриця!$AE32</f>
        <v>30</v>
      </c>
      <c r="F28" s="84">
        <f>[19]Шаблон!$J28</f>
        <v>1</v>
      </c>
      <c r="G28" s="84">
        <f>[19]Шаблон!$K28+[19]Шаблон!$L28+[18]Шаблон!$G28</f>
        <v>0</v>
      </c>
      <c r="H28" s="46">
        <f>'[8]1'!$I31</f>
        <v>234</v>
      </c>
      <c r="I28" s="46">
        <f>[18]Шаблон!$M28+[15]Матриця!$AN32</f>
        <v>389</v>
      </c>
      <c r="J28" s="46">
        <f>[15]Матриця!$AN32</f>
        <v>361</v>
      </c>
      <c r="K28" s="46">
        <f>[19]Шаблон!$T28</f>
        <v>180</v>
      </c>
      <c r="L28" s="29"/>
      <c r="M28" s="32"/>
    </row>
    <row r="29" spans="1:13" x14ac:dyDescent="0.2">
      <c r="A29" s="35"/>
      <c r="B29" s="35"/>
      <c r="C29" s="35"/>
      <c r="D29" s="35"/>
      <c r="E29" s="3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39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39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39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J8" sqref="J8"/>
    </sheetView>
  </sheetViews>
  <sheetFormatPr defaultRowHeight="14.25" x14ac:dyDescent="0.2"/>
  <cols>
    <col min="1" max="1" width="28.7109375" style="37" customWidth="1"/>
    <col min="2" max="2" width="10" style="37" customWidth="1"/>
    <col min="3" max="3" width="11" style="37" customWidth="1"/>
    <col min="4" max="4" width="12" style="37" customWidth="1"/>
    <col min="5" max="5" width="10.5703125" style="76" customWidth="1"/>
    <col min="6" max="6" width="10" style="37" customWidth="1"/>
    <col min="7" max="7" width="11.7109375" style="37" customWidth="1"/>
    <col min="8" max="8" width="12.7109375" style="37" customWidth="1"/>
    <col min="9" max="9" width="11" style="37" customWidth="1"/>
    <col min="10" max="10" width="11.7109375" style="37" customWidth="1"/>
    <col min="11" max="11" width="11.28515625" style="37" customWidth="1"/>
    <col min="12" max="16384" width="9.140625" style="37"/>
  </cols>
  <sheetData>
    <row r="1" spans="1:15" s="22" customFormat="1" ht="48" customHeight="1" x14ac:dyDescent="0.3">
      <c r="A1" s="142" t="s">
        <v>93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5" s="25" customFormat="1" ht="4.5" customHeight="1" x14ac:dyDescent="0.25">
      <c r="A2" s="23"/>
      <c r="B2" s="23"/>
      <c r="C2" s="23"/>
      <c r="D2" s="23"/>
      <c r="E2" s="72"/>
      <c r="F2" s="23"/>
      <c r="G2" s="23"/>
      <c r="H2" s="24"/>
      <c r="I2" s="24"/>
      <c r="J2" s="79"/>
      <c r="K2" s="80"/>
    </row>
    <row r="3" spans="1:15" s="26" customFormat="1" ht="67.5" customHeight="1" x14ac:dyDescent="0.25">
      <c r="A3" s="123"/>
      <c r="B3" s="140" t="s">
        <v>56</v>
      </c>
      <c r="C3" s="140" t="s">
        <v>57</v>
      </c>
      <c r="D3" s="140" t="s">
        <v>54</v>
      </c>
      <c r="E3" s="140" t="s">
        <v>58</v>
      </c>
      <c r="F3" s="140" t="s">
        <v>59</v>
      </c>
      <c r="G3" s="140" t="s">
        <v>60</v>
      </c>
      <c r="H3" s="140" t="s">
        <v>63</v>
      </c>
      <c r="I3" s="140" t="s">
        <v>61</v>
      </c>
      <c r="J3" s="141" t="s">
        <v>62</v>
      </c>
      <c r="K3" s="140" t="s">
        <v>10</v>
      </c>
    </row>
    <row r="4" spans="1:15" s="27" customFormat="1" ht="19.5" customHeight="1" x14ac:dyDescent="0.25">
      <c r="A4" s="123"/>
      <c r="B4" s="140"/>
      <c r="C4" s="140"/>
      <c r="D4" s="140"/>
      <c r="E4" s="140"/>
      <c r="F4" s="140"/>
      <c r="G4" s="140"/>
      <c r="H4" s="140"/>
      <c r="I4" s="140"/>
      <c r="J4" s="141"/>
      <c r="K4" s="140"/>
    </row>
    <row r="5" spans="1:15" s="27" customFormat="1" ht="6" customHeight="1" x14ac:dyDescent="0.25">
      <c r="A5" s="123"/>
      <c r="B5" s="140"/>
      <c r="C5" s="140"/>
      <c r="D5" s="140"/>
      <c r="E5" s="140"/>
      <c r="F5" s="140"/>
      <c r="G5" s="140"/>
      <c r="H5" s="140"/>
      <c r="I5" s="140"/>
      <c r="J5" s="141"/>
      <c r="K5" s="140"/>
    </row>
    <row r="6" spans="1:15" s="44" customFormat="1" ht="11.25" customHeight="1" x14ac:dyDescent="0.2">
      <c r="A6" s="42" t="s">
        <v>3</v>
      </c>
      <c r="B6" s="43">
        <v>2</v>
      </c>
      <c r="C6" s="43">
        <v>5</v>
      </c>
      <c r="D6" s="43">
        <v>8</v>
      </c>
      <c r="E6" s="78"/>
      <c r="F6" s="43">
        <v>11</v>
      </c>
      <c r="G6" s="43">
        <v>14</v>
      </c>
      <c r="H6" s="43">
        <v>17</v>
      </c>
      <c r="I6" s="43">
        <v>20</v>
      </c>
      <c r="J6" s="43">
        <v>23</v>
      </c>
      <c r="K6" s="43">
        <v>26</v>
      </c>
    </row>
    <row r="7" spans="1:15" s="30" customFormat="1" ht="18" customHeight="1" x14ac:dyDescent="0.25">
      <c r="A7" s="50" t="s">
        <v>21</v>
      </c>
      <c r="B7" s="28">
        <f t="shared" ref="B7:K7" si="0">SUM(B8:B28)</f>
        <v>2448</v>
      </c>
      <c r="C7" s="28">
        <f t="shared" si="0"/>
        <v>2245</v>
      </c>
      <c r="D7" s="28">
        <f t="shared" si="0"/>
        <v>112</v>
      </c>
      <c r="E7" s="83">
        <f t="shared" si="0"/>
        <v>106</v>
      </c>
      <c r="F7" s="28">
        <f t="shared" si="0"/>
        <v>0</v>
      </c>
      <c r="G7" s="28">
        <f t="shared" si="0"/>
        <v>1</v>
      </c>
      <c r="H7" s="28">
        <f t="shared" si="0"/>
        <v>1312</v>
      </c>
      <c r="I7" s="28">
        <f t="shared" si="0"/>
        <v>1796</v>
      </c>
      <c r="J7" s="28">
        <f t="shared" si="0"/>
        <v>1667</v>
      </c>
      <c r="K7" s="28">
        <f t="shared" si="0"/>
        <v>851</v>
      </c>
      <c r="L7" s="29"/>
      <c r="O7" s="33"/>
    </row>
    <row r="8" spans="1:15" s="33" customFormat="1" ht="18" customHeight="1" x14ac:dyDescent="0.25">
      <c r="A8" s="51" t="s">
        <v>22</v>
      </c>
      <c r="B8" s="31">
        <f>'[20]2020-21'!$C10-'12'!B8</f>
        <v>103</v>
      </c>
      <c r="C8" s="31">
        <f>'[20]2020-21'!$G10-'12'!C8</f>
        <v>102</v>
      </c>
      <c r="D8" s="31">
        <f>'[20]2020-21'!$O10-'12'!D8</f>
        <v>8</v>
      </c>
      <c r="E8" s="74">
        <f>'[20]2020-21'!$S10-'12'!E8</f>
        <v>7</v>
      </c>
      <c r="F8" s="31">
        <f>'[20]2020-21'!$AV10-'12'!F8</f>
        <v>0</v>
      </c>
      <c r="G8" s="31">
        <f>'[20]2020-21'!$BJ10-'12'!G8</f>
        <v>0</v>
      </c>
      <c r="H8" s="46">
        <f>'[8]1'!$C11-'12'!H8</f>
        <v>86</v>
      </c>
      <c r="I8" s="46">
        <f>'[20]2020-21'!$DK10-'12'!I8</f>
        <v>61</v>
      </c>
      <c r="J8" s="46">
        <f>'[20]2020-21'!$DO10-'12'!J8</f>
        <v>61</v>
      </c>
      <c r="K8" s="46">
        <f>'[20]2020-21'!$DS10-'12'!K8</f>
        <v>40</v>
      </c>
      <c r="L8" s="29"/>
      <c r="M8" s="32"/>
    </row>
    <row r="9" spans="1:15" s="34" customFormat="1" ht="18" customHeight="1" x14ac:dyDescent="0.25">
      <c r="A9" s="52" t="s">
        <v>23</v>
      </c>
      <c r="B9" s="84">
        <f>'[20]2020-21'!$C11-'12'!B9</f>
        <v>64</v>
      </c>
      <c r="C9" s="84">
        <f>'[20]2020-21'!$G11-'12'!C9</f>
        <v>61</v>
      </c>
      <c r="D9" s="84">
        <f>'[20]2020-21'!$O11-'12'!D9</f>
        <v>5</v>
      </c>
      <c r="E9" s="84">
        <f>'[20]2020-21'!$S11-'12'!E9</f>
        <v>5</v>
      </c>
      <c r="F9" s="84">
        <f>'[20]2020-21'!$AV11-'12'!F9</f>
        <v>0</v>
      </c>
      <c r="G9" s="84">
        <f>'[20]2020-21'!$BJ11-'12'!G9</f>
        <v>1</v>
      </c>
      <c r="H9" s="46">
        <f>'[8]1'!$C12-'12'!H9</f>
        <v>25</v>
      </c>
      <c r="I9" s="46">
        <f>'[20]2020-21'!$DK11-'12'!I9</f>
        <v>47</v>
      </c>
      <c r="J9" s="46">
        <f>'[20]2020-21'!$DO11-'12'!J9</f>
        <v>44</v>
      </c>
      <c r="K9" s="46">
        <f>'[20]2020-21'!$DS11-'12'!K9</f>
        <v>26</v>
      </c>
      <c r="L9" s="29"/>
      <c r="M9" s="32"/>
    </row>
    <row r="10" spans="1:15" s="33" customFormat="1" ht="18" customHeight="1" x14ac:dyDescent="0.25">
      <c r="A10" s="52" t="s">
        <v>24</v>
      </c>
      <c r="B10" s="84">
        <f>'[20]2020-21'!$C12-'12'!B10</f>
        <v>65</v>
      </c>
      <c r="C10" s="84">
        <f>'[20]2020-21'!$G12-'12'!C10</f>
        <v>64</v>
      </c>
      <c r="D10" s="84">
        <f>'[20]2020-21'!$O12-'12'!D10</f>
        <v>4</v>
      </c>
      <c r="E10" s="84">
        <f>'[20]2020-21'!$S12-'12'!E10</f>
        <v>4</v>
      </c>
      <c r="F10" s="84">
        <f>'[20]2020-21'!$AV12-'12'!F10</f>
        <v>0</v>
      </c>
      <c r="G10" s="84">
        <f>'[20]2020-21'!$BJ12-'12'!G10</f>
        <v>0</v>
      </c>
      <c r="H10" s="46">
        <f>'[8]1'!$C13-'12'!H10</f>
        <v>34</v>
      </c>
      <c r="I10" s="46">
        <f>'[20]2020-21'!$DK12-'12'!I10</f>
        <v>51</v>
      </c>
      <c r="J10" s="46">
        <f>'[20]2020-21'!$DO12-'12'!J10</f>
        <v>50</v>
      </c>
      <c r="K10" s="46">
        <f>'[20]2020-21'!$DS12-'12'!K10</f>
        <v>19</v>
      </c>
      <c r="L10" s="29"/>
      <c r="M10" s="32"/>
    </row>
    <row r="11" spans="1:15" s="33" customFormat="1" ht="18" customHeight="1" x14ac:dyDescent="0.25">
      <c r="A11" s="52" t="s">
        <v>25</v>
      </c>
      <c r="B11" s="84">
        <f>'[20]2020-21'!$C13-'12'!B11</f>
        <v>114</v>
      </c>
      <c r="C11" s="84">
        <f>'[20]2020-21'!$G13-'12'!C11</f>
        <v>110</v>
      </c>
      <c r="D11" s="84">
        <f>'[20]2020-21'!$O13-'12'!D11</f>
        <v>6</v>
      </c>
      <c r="E11" s="84">
        <f>'[20]2020-21'!$S13-'12'!E11</f>
        <v>6</v>
      </c>
      <c r="F11" s="84">
        <f>'[20]2020-21'!$AV13-'12'!F11</f>
        <v>0</v>
      </c>
      <c r="G11" s="84">
        <f>'[20]2020-21'!$BJ13-'12'!G11</f>
        <v>0</v>
      </c>
      <c r="H11" s="46">
        <f>'[8]1'!$C14-'12'!H11</f>
        <v>87</v>
      </c>
      <c r="I11" s="46">
        <f>'[20]2020-21'!$DK13-'12'!I11</f>
        <v>92</v>
      </c>
      <c r="J11" s="46">
        <f>'[20]2020-21'!$DO13-'12'!J11</f>
        <v>89</v>
      </c>
      <c r="K11" s="46">
        <f>'[20]2020-21'!$DS13-'12'!K11</f>
        <v>45</v>
      </c>
      <c r="L11" s="29"/>
      <c r="M11" s="32"/>
    </row>
    <row r="12" spans="1:15" s="33" customFormat="1" ht="18" customHeight="1" x14ac:dyDescent="0.25">
      <c r="A12" s="52" t="s">
        <v>26</v>
      </c>
      <c r="B12" s="84">
        <f>'[20]2020-21'!$C14-'12'!B12</f>
        <v>82</v>
      </c>
      <c r="C12" s="84">
        <f>'[20]2020-21'!$G14-'12'!C12</f>
        <v>80</v>
      </c>
      <c r="D12" s="84">
        <f>'[20]2020-21'!$O14-'12'!D12</f>
        <v>3</v>
      </c>
      <c r="E12" s="84">
        <f>'[20]2020-21'!$S14-'12'!E12</f>
        <v>3</v>
      </c>
      <c r="F12" s="84">
        <f>'[20]2020-21'!$AV14-'12'!F12</f>
        <v>0</v>
      </c>
      <c r="G12" s="84">
        <f>'[20]2020-21'!$BJ14-'12'!G12</f>
        <v>0</v>
      </c>
      <c r="H12" s="46">
        <f>'[8]1'!$C15-'12'!H12</f>
        <v>50</v>
      </c>
      <c r="I12" s="46">
        <f>'[20]2020-21'!$DK14-'12'!I12</f>
        <v>67</v>
      </c>
      <c r="J12" s="46">
        <f>'[20]2020-21'!$DO14-'12'!J12</f>
        <v>65</v>
      </c>
      <c r="K12" s="46">
        <f>'[20]2020-21'!$DS14-'12'!K12</f>
        <v>25</v>
      </c>
      <c r="L12" s="29"/>
      <c r="M12" s="32"/>
    </row>
    <row r="13" spans="1:15" s="33" customFormat="1" ht="18" customHeight="1" x14ac:dyDescent="0.25">
      <c r="A13" s="52" t="s">
        <v>27</v>
      </c>
      <c r="B13" s="84">
        <f>'[20]2020-21'!$C15-'12'!B13</f>
        <v>88</v>
      </c>
      <c r="C13" s="84">
        <f>'[20]2020-21'!$G15-'12'!C13</f>
        <v>88</v>
      </c>
      <c r="D13" s="84">
        <f>'[20]2020-21'!$O15-'12'!D13</f>
        <v>7</v>
      </c>
      <c r="E13" s="84">
        <f>'[20]2020-21'!$S15-'12'!E13</f>
        <v>7</v>
      </c>
      <c r="F13" s="84">
        <f>'[20]2020-21'!$AV15-'12'!F13</f>
        <v>0</v>
      </c>
      <c r="G13" s="84">
        <f>'[20]2020-21'!$BJ15-'12'!G13</f>
        <v>0</v>
      </c>
      <c r="H13" s="46">
        <f>'[8]1'!$C16-'12'!H13</f>
        <v>19</v>
      </c>
      <c r="I13" s="46">
        <f>'[20]2020-21'!$DK15-'12'!I13</f>
        <v>70</v>
      </c>
      <c r="J13" s="46">
        <f>'[20]2020-21'!$DO15-'12'!J13</f>
        <v>70</v>
      </c>
      <c r="K13" s="46">
        <f>'[20]2020-21'!$DS15-'12'!K13</f>
        <v>20</v>
      </c>
      <c r="L13" s="29"/>
      <c r="M13" s="32"/>
    </row>
    <row r="14" spans="1:15" s="33" customFormat="1" ht="18" customHeight="1" x14ac:dyDescent="0.25">
      <c r="A14" s="52" t="s">
        <v>28</v>
      </c>
      <c r="B14" s="84">
        <f>'[20]2020-21'!$C16-'12'!B14</f>
        <v>13</v>
      </c>
      <c r="C14" s="84">
        <f>'[20]2020-21'!$G16-'12'!C14</f>
        <v>13</v>
      </c>
      <c r="D14" s="84">
        <f>'[20]2020-21'!$O16-'12'!D14</f>
        <v>1</v>
      </c>
      <c r="E14" s="84">
        <f>'[20]2020-21'!$S16-'12'!E14</f>
        <v>1</v>
      </c>
      <c r="F14" s="84">
        <f>'[20]2020-21'!$AV16-'12'!F14</f>
        <v>0</v>
      </c>
      <c r="G14" s="84">
        <f>'[20]2020-21'!$BJ16-'12'!G14</f>
        <v>0</v>
      </c>
      <c r="H14" s="46">
        <f>'[8]1'!$C17-'12'!H14</f>
        <v>2</v>
      </c>
      <c r="I14" s="46">
        <f>'[20]2020-21'!$DK16-'12'!I14</f>
        <v>10</v>
      </c>
      <c r="J14" s="46">
        <f>'[20]2020-21'!$DO16-'12'!J14</f>
        <v>10</v>
      </c>
      <c r="K14" s="46">
        <f>'[20]2020-21'!$DS16-'12'!K14</f>
        <v>7</v>
      </c>
      <c r="L14" s="29"/>
      <c r="M14" s="32"/>
    </row>
    <row r="15" spans="1:15" s="33" customFormat="1" ht="18" customHeight="1" x14ac:dyDescent="0.25">
      <c r="A15" s="52" t="s">
        <v>29</v>
      </c>
      <c r="B15" s="84">
        <f>'[20]2020-21'!$C17-'12'!B15</f>
        <v>55</v>
      </c>
      <c r="C15" s="84">
        <f>'[20]2020-21'!$G17-'12'!C15</f>
        <v>55</v>
      </c>
      <c r="D15" s="84">
        <f>'[20]2020-21'!$O17-'12'!D15</f>
        <v>3</v>
      </c>
      <c r="E15" s="84">
        <f>'[20]2020-21'!$S17-'12'!E15</f>
        <v>3</v>
      </c>
      <c r="F15" s="84">
        <f>'[20]2020-21'!$AV17-'12'!F15</f>
        <v>0</v>
      </c>
      <c r="G15" s="84">
        <f>'[20]2020-21'!$BJ17-'12'!G15</f>
        <v>0</v>
      </c>
      <c r="H15" s="46">
        <f>'[8]1'!$C18-'12'!H15</f>
        <v>52</v>
      </c>
      <c r="I15" s="46">
        <f>'[20]2020-21'!$DK17-'12'!I15</f>
        <v>43</v>
      </c>
      <c r="J15" s="46">
        <f>'[20]2020-21'!$DO17-'12'!J15</f>
        <v>43</v>
      </c>
      <c r="K15" s="46">
        <f>'[20]2020-21'!$DS17-'12'!K15</f>
        <v>15</v>
      </c>
      <c r="L15" s="29"/>
      <c r="M15" s="32"/>
    </row>
    <row r="16" spans="1:15" s="33" customFormat="1" ht="18" customHeight="1" x14ac:dyDescent="0.25">
      <c r="A16" s="52" t="s">
        <v>30</v>
      </c>
      <c r="B16" s="84">
        <f>'[20]2020-21'!$C18-'12'!B16</f>
        <v>41</v>
      </c>
      <c r="C16" s="84">
        <f>'[20]2020-21'!$G18-'12'!C16</f>
        <v>38</v>
      </c>
      <c r="D16" s="84">
        <f>'[20]2020-21'!$O18-'12'!D16</f>
        <v>2</v>
      </c>
      <c r="E16" s="84">
        <f>'[20]2020-21'!$S18-'12'!E16</f>
        <v>2</v>
      </c>
      <c r="F16" s="84">
        <f>'[20]2020-21'!$AV18-'12'!F16</f>
        <v>0</v>
      </c>
      <c r="G16" s="84">
        <f>'[20]2020-21'!$BJ18-'12'!G16</f>
        <v>0</v>
      </c>
      <c r="H16" s="46">
        <f>'[8]1'!$C19-'12'!H16</f>
        <v>24</v>
      </c>
      <c r="I16" s="46">
        <f>'[20]2020-21'!$DK18-'12'!I16</f>
        <v>34</v>
      </c>
      <c r="J16" s="46">
        <f>'[20]2020-21'!$DO18-'12'!J16</f>
        <v>32</v>
      </c>
      <c r="K16" s="46">
        <f>'[20]2020-21'!$DS18-'12'!K16</f>
        <v>25</v>
      </c>
      <c r="L16" s="29"/>
      <c r="M16" s="32"/>
    </row>
    <row r="17" spans="1:13" s="33" customFormat="1" ht="18" customHeight="1" x14ac:dyDescent="0.25">
      <c r="A17" s="52" t="s">
        <v>31</v>
      </c>
      <c r="B17" s="84">
        <f>'[20]2020-21'!$C19-'12'!B17</f>
        <v>54</v>
      </c>
      <c r="C17" s="84">
        <f>'[20]2020-21'!$G19-'12'!C17</f>
        <v>50</v>
      </c>
      <c r="D17" s="84">
        <f>'[20]2020-21'!$O19-'12'!D17</f>
        <v>4</v>
      </c>
      <c r="E17" s="84">
        <f>'[20]2020-21'!$S19-'12'!E17</f>
        <v>2</v>
      </c>
      <c r="F17" s="84">
        <f>'[20]2020-21'!$AV19-'12'!F17</f>
        <v>0</v>
      </c>
      <c r="G17" s="84">
        <f>'[20]2020-21'!$BJ19-'12'!G17</f>
        <v>0</v>
      </c>
      <c r="H17" s="46">
        <f>'[8]1'!$C20-'12'!H17</f>
        <v>17</v>
      </c>
      <c r="I17" s="46">
        <f>'[20]2020-21'!$DK19-'12'!I17</f>
        <v>31</v>
      </c>
      <c r="J17" s="46">
        <f>'[20]2020-21'!$DO19-'12'!J17</f>
        <v>30</v>
      </c>
      <c r="K17" s="46">
        <f>'[20]2020-21'!$DS19-'12'!K17</f>
        <v>21</v>
      </c>
      <c r="L17" s="29"/>
      <c r="M17" s="32"/>
    </row>
    <row r="18" spans="1:13" s="33" customFormat="1" ht="18" customHeight="1" x14ac:dyDescent="0.25">
      <c r="A18" s="52" t="s">
        <v>32</v>
      </c>
      <c r="B18" s="84">
        <f>'[20]2020-21'!$C20-'12'!B18</f>
        <v>149</v>
      </c>
      <c r="C18" s="84">
        <f>'[20]2020-21'!$G20-'12'!C18</f>
        <v>144</v>
      </c>
      <c r="D18" s="84">
        <f>'[20]2020-21'!$O20-'12'!D18</f>
        <v>6</v>
      </c>
      <c r="E18" s="84">
        <f>'[20]2020-21'!$S20-'12'!E18</f>
        <v>6</v>
      </c>
      <c r="F18" s="84">
        <f>'[20]2020-21'!$AV20-'12'!F18</f>
        <v>0</v>
      </c>
      <c r="G18" s="84">
        <f>'[20]2020-21'!$BJ20-'12'!G18</f>
        <v>0</v>
      </c>
      <c r="H18" s="46">
        <f>'[8]1'!$C21-'12'!H18</f>
        <v>48</v>
      </c>
      <c r="I18" s="46">
        <f>'[20]2020-21'!$DK20-'12'!I18</f>
        <v>125</v>
      </c>
      <c r="J18" s="46">
        <f>'[20]2020-21'!$DO20-'12'!J18</f>
        <v>120</v>
      </c>
      <c r="K18" s="46">
        <f>'[20]2020-21'!$DS20-'12'!K18</f>
        <v>52</v>
      </c>
      <c r="L18" s="29"/>
      <c r="M18" s="32"/>
    </row>
    <row r="19" spans="1:13" s="33" customFormat="1" ht="18" customHeight="1" x14ac:dyDescent="0.25">
      <c r="A19" s="52" t="s">
        <v>33</v>
      </c>
      <c r="B19" s="84">
        <f>'[20]2020-21'!$C21-'12'!B19</f>
        <v>83</v>
      </c>
      <c r="C19" s="84">
        <f>'[20]2020-21'!$G21-'12'!C19</f>
        <v>83</v>
      </c>
      <c r="D19" s="84">
        <f>'[20]2020-21'!$O21-'12'!D19</f>
        <v>7</v>
      </c>
      <c r="E19" s="84">
        <f>'[20]2020-21'!$S21-'12'!E19</f>
        <v>7</v>
      </c>
      <c r="F19" s="84">
        <f>'[20]2020-21'!$AV21-'12'!F19</f>
        <v>0</v>
      </c>
      <c r="G19" s="84">
        <f>'[20]2020-21'!$BJ21-'12'!G19</f>
        <v>0</v>
      </c>
      <c r="H19" s="46">
        <f>'[8]1'!$C22-'12'!H19</f>
        <v>41</v>
      </c>
      <c r="I19" s="46">
        <f>'[20]2020-21'!$DK21-'12'!I19</f>
        <v>57</v>
      </c>
      <c r="J19" s="46">
        <f>'[20]2020-21'!$DO21-'12'!J19</f>
        <v>57</v>
      </c>
      <c r="K19" s="46">
        <f>'[20]2020-21'!$DS21-'12'!K19</f>
        <v>41</v>
      </c>
      <c r="L19" s="29"/>
      <c r="M19" s="32"/>
    </row>
    <row r="20" spans="1:13" s="33" customFormat="1" ht="18" customHeight="1" x14ac:dyDescent="0.25">
      <c r="A20" s="52" t="s">
        <v>34</v>
      </c>
      <c r="B20" s="84">
        <f>'[20]2020-21'!$C22-'12'!B20</f>
        <v>68</v>
      </c>
      <c r="C20" s="84">
        <f>'[20]2020-21'!$G22-'12'!C20</f>
        <v>61</v>
      </c>
      <c r="D20" s="84">
        <f>'[20]2020-21'!$O22-'12'!D20</f>
        <v>5</v>
      </c>
      <c r="E20" s="84">
        <f>'[20]2020-21'!$S22-'12'!E20</f>
        <v>5</v>
      </c>
      <c r="F20" s="84">
        <f>'[20]2020-21'!$AV22-'12'!F20</f>
        <v>0</v>
      </c>
      <c r="G20" s="84">
        <f>'[20]2020-21'!$BJ22-'12'!G20</f>
        <v>0</v>
      </c>
      <c r="H20" s="46">
        <f>'[8]1'!$C23-'12'!H20</f>
        <v>5</v>
      </c>
      <c r="I20" s="46">
        <f>'[20]2020-21'!$DK22-'12'!I20</f>
        <v>47</v>
      </c>
      <c r="J20" s="46">
        <f>'[20]2020-21'!$DO22-'12'!J20</f>
        <v>44</v>
      </c>
      <c r="K20" s="46">
        <f>'[20]2020-21'!$DS22-'12'!K20</f>
        <v>18</v>
      </c>
      <c r="L20" s="29"/>
      <c r="M20" s="32"/>
    </row>
    <row r="21" spans="1:13" s="33" customFormat="1" ht="18" customHeight="1" x14ac:dyDescent="0.25">
      <c r="A21" s="52" t="s">
        <v>35</v>
      </c>
      <c r="B21" s="84">
        <f>'[20]2020-21'!$C23-'12'!B21</f>
        <v>69</v>
      </c>
      <c r="C21" s="84">
        <f>'[20]2020-21'!$G23-'12'!C21</f>
        <v>67</v>
      </c>
      <c r="D21" s="84">
        <f>'[20]2020-21'!$O23-'12'!D21</f>
        <v>2</v>
      </c>
      <c r="E21" s="84">
        <f>'[20]2020-21'!$S23-'12'!E21</f>
        <v>2</v>
      </c>
      <c r="F21" s="84">
        <f>'[20]2020-21'!$AV23-'12'!F21</f>
        <v>0</v>
      </c>
      <c r="G21" s="84">
        <f>'[20]2020-21'!$BJ23-'12'!G21</f>
        <v>0</v>
      </c>
      <c r="H21" s="46">
        <f>'[8]1'!$C24-'12'!H21</f>
        <v>24</v>
      </c>
      <c r="I21" s="46">
        <f>'[20]2020-21'!$DK23-'12'!I21</f>
        <v>58</v>
      </c>
      <c r="J21" s="46">
        <f>'[20]2020-21'!$DO23-'12'!J21</f>
        <v>56</v>
      </c>
      <c r="K21" s="46">
        <f>'[20]2020-21'!$DS23-'12'!K21</f>
        <v>22</v>
      </c>
      <c r="L21" s="29"/>
      <c r="M21" s="32"/>
    </row>
    <row r="22" spans="1:13" s="33" customFormat="1" ht="18" customHeight="1" x14ac:dyDescent="0.25">
      <c r="A22" s="52" t="s">
        <v>36</v>
      </c>
      <c r="B22" s="84">
        <f>'[20]2020-21'!$C24-'12'!B22</f>
        <v>79</v>
      </c>
      <c r="C22" s="84">
        <f>'[20]2020-21'!$G24-'12'!C22</f>
        <v>77</v>
      </c>
      <c r="D22" s="84">
        <f>'[20]2020-21'!$O24-'12'!D22</f>
        <v>3</v>
      </c>
      <c r="E22" s="84">
        <f>'[20]2020-21'!$S24-'12'!E22</f>
        <v>3</v>
      </c>
      <c r="F22" s="84">
        <f>'[20]2020-21'!$AV24-'12'!F22</f>
        <v>0</v>
      </c>
      <c r="G22" s="84">
        <f>'[20]2020-21'!$BJ24-'12'!G22</f>
        <v>0</v>
      </c>
      <c r="H22" s="46">
        <f>'[8]1'!$C25-'12'!H22</f>
        <v>50</v>
      </c>
      <c r="I22" s="46">
        <f>'[20]2020-21'!$DK24-'12'!I22</f>
        <v>65</v>
      </c>
      <c r="J22" s="46">
        <f>'[20]2020-21'!$DO24-'12'!J22</f>
        <v>63</v>
      </c>
      <c r="K22" s="46">
        <f>'[20]2020-21'!$DS24-'12'!K22</f>
        <v>26</v>
      </c>
      <c r="L22" s="29"/>
      <c r="M22" s="32"/>
    </row>
    <row r="23" spans="1:13" s="33" customFormat="1" ht="18" customHeight="1" x14ac:dyDescent="0.25">
      <c r="A23" s="52" t="s">
        <v>37</v>
      </c>
      <c r="B23" s="84">
        <f>'[20]2020-21'!$C25-'12'!B23</f>
        <v>76</v>
      </c>
      <c r="C23" s="84">
        <f>'[20]2020-21'!$G25-'12'!C23</f>
        <v>74</v>
      </c>
      <c r="D23" s="84">
        <f>'[20]2020-21'!$O25-'12'!D23</f>
        <v>1</v>
      </c>
      <c r="E23" s="84">
        <f>'[20]2020-21'!$S25-'12'!E23</f>
        <v>1</v>
      </c>
      <c r="F23" s="84">
        <f>'[20]2020-21'!$AV25-'12'!F23</f>
        <v>0</v>
      </c>
      <c r="G23" s="84">
        <f>'[20]2020-21'!$BJ25-'12'!G23</f>
        <v>0</v>
      </c>
      <c r="H23" s="46">
        <f>'[8]1'!$C26-'12'!H23</f>
        <v>3</v>
      </c>
      <c r="I23" s="46">
        <f>'[20]2020-21'!$DK25-'12'!I23</f>
        <v>60</v>
      </c>
      <c r="J23" s="46">
        <f>'[20]2020-21'!$DO25-'12'!J23</f>
        <v>59</v>
      </c>
      <c r="K23" s="46">
        <f>'[20]2020-21'!$DS25-'12'!K23</f>
        <v>20</v>
      </c>
      <c r="L23" s="29"/>
      <c r="M23" s="32"/>
    </row>
    <row r="24" spans="1:13" s="33" customFormat="1" ht="18" customHeight="1" x14ac:dyDescent="0.25">
      <c r="A24" s="52" t="s">
        <v>38</v>
      </c>
      <c r="B24" s="84">
        <f>'[20]2020-21'!$C26-'12'!B24</f>
        <v>67</v>
      </c>
      <c r="C24" s="84">
        <f>'[20]2020-21'!$G26-'12'!C24</f>
        <v>67</v>
      </c>
      <c r="D24" s="84">
        <f>'[20]2020-21'!$O26-'12'!D24</f>
        <v>0</v>
      </c>
      <c r="E24" s="84">
        <f>'[20]2020-21'!$S26-'12'!E24</f>
        <v>0</v>
      </c>
      <c r="F24" s="84">
        <f>'[20]2020-21'!$AV26-'12'!F24</f>
        <v>0</v>
      </c>
      <c r="G24" s="84">
        <f>'[20]2020-21'!$BJ26-'12'!G24</f>
        <v>0</v>
      </c>
      <c r="H24" s="46">
        <f>'[8]1'!$C27-'12'!H24</f>
        <v>12</v>
      </c>
      <c r="I24" s="46">
        <f>'[20]2020-21'!$DK26-'12'!I24</f>
        <v>47</v>
      </c>
      <c r="J24" s="46">
        <f>'[20]2020-21'!$DO26-'12'!J24</f>
        <v>47</v>
      </c>
      <c r="K24" s="46">
        <f>'[20]2020-21'!$DS26-'12'!K24</f>
        <v>21</v>
      </c>
      <c r="L24" s="29"/>
      <c r="M24" s="32"/>
    </row>
    <row r="25" spans="1:13" s="33" customFormat="1" ht="18" customHeight="1" x14ac:dyDescent="0.25">
      <c r="A25" s="53" t="s">
        <v>39</v>
      </c>
      <c r="B25" s="84">
        <f>'[20]2020-21'!$C27-'12'!B25</f>
        <v>0</v>
      </c>
      <c r="C25" s="84">
        <f>'[20]2020-21'!$G27-'12'!C25</f>
        <v>0</v>
      </c>
      <c r="D25" s="84">
        <f>'[20]2020-21'!$O27-'12'!D25</f>
        <v>0</v>
      </c>
      <c r="E25" s="84">
        <f>'[20]2020-21'!$S27-'12'!E25</f>
        <v>0</v>
      </c>
      <c r="F25" s="84">
        <f>'[20]2020-21'!$AV27-'12'!F25</f>
        <v>0</v>
      </c>
      <c r="G25" s="84">
        <f>'[20]2020-21'!$BJ27-'12'!G25</f>
        <v>0</v>
      </c>
      <c r="H25" s="46">
        <f>'[8]1'!$C28-'12'!H25</f>
        <v>0</v>
      </c>
      <c r="I25" s="46">
        <f>'[20]2020-21'!$DK27-'12'!I25</f>
        <v>0</v>
      </c>
      <c r="J25" s="46">
        <f>'[20]2020-21'!$DO27-'12'!J25</f>
        <v>0</v>
      </c>
      <c r="K25" s="46">
        <f>'[20]2020-21'!$DS27-'12'!K25</f>
        <v>0</v>
      </c>
      <c r="L25" s="29"/>
      <c r="M25" s="32"/>
    </row>
    <row r="26" spans="1:13" s="33" customFormat="1" ht="18" customHeight="1" x14ac:dyDescent="0.25">
      <c r="A26" s="52" t="s">
        <v>40</v>
      </c>
      <c r="B26" s="84">
        <f>'[20]2020-21'!$C28-'12'!B26</f>
        <v>749</v>
      </c>
      <c r="C26" s="84">
        <f>'[20]2020-21'!$G28-'12'!C26</f>
        <v>614</v>
      </c>
      <c r="D26" s="84">
        <f>'[20]2020-21'!$O28-'12'!D26</f>
        <v>24</v>
      </c>
      <c r="E26" s="84">
        <f>'[20]2020-21'!$S28-'12'!E26</f>
        <v>23</v>
      </c>
      <c r="F26" s="84">
        <f>'[20]2020-21'!$AV28-'12'!F26</f>
        <v>0</v>
      </c>
      <c r="G26" s="84">
        <f>'[20]2020-21'!$BJ28-'12'!G26</f>
        <v>0</v>
      </c>
      <c r="H26" s="46">
        <f>'[8]1'!$C29-'12'!H26</f>
        <v>511</v>
      </c>
      <c r="I26" s="46">
        <f>'[20]2020-21'!$DK28-'12'!I26</f>
        <v>547</v>
      </c>
      <c r="J26" s="46">
        <f>'[20]2020-21'!$DO28-'12'!J26</f>
        <v>464</v>
      </c>
      <c r="K26" s="46">
        <f>'[20]2020-21'!$DS28-'12'!K26</f>
        <v>256</v>
      </c>
      <c r="L26" s="29"/>
      <c r="M26" s="32"/>
    </row>
    <row r="27" spans="1:13" s="33" customFormat="1" ht="18" customHeight="1" x14ac:dyDescent="0.25">
      <c r="A27" s="52" t="s">
        <v>41</v>
      </c>
      <c r="B27" s="84">
        <f>'[20]2020-21'!$C29-'12'!B27</f>
        <v>210</v>
      </c>
      <c r="C27" s="84">
        <f>'[20]2020-21'!$G29-'12'!C27</f>
        <v>203</v>
      </c>
      <c r="D27" s="84">
        <f>'[20]2020-21'!$O29-'12'!D27</f>
        <v>10</v>
      </c>
      <c r="E27" s="84">
        <f>'[20]2020-21'!$S29-'12'!E27</f>
        <v>10</v>
      </c>
      <c r="F27" s="84">
        <f>'[20]2020-21'!$AV29-'12'!F27</f>
        <v>0</v>
      </c>
      <c r="G27" s="84">
        <f>'[20]2020-21'!$BJ29-'12'!G27</f>
        <v>0</v>
      </c>
      <c r="H27" s="46">
        <f>'[8]1'!$C30-'12'!H27</f>
        <v>140</v>
      </c>
      <c r="I27" s="46">
        <f>'[20]2020-21'!$DK29-'12'!I27</f>
        <v>144</v>
      </c>
      <c r="J27" s="46">
        <f>'[20]2020-21'!$DO29-'12'!J27</f>
        <v>140</v>
      </c>
      <c r="K27" s="46">
        <f>'[20]2020-21'!$DS29-'12'!K27</f>
        <v>89</v>
      </c>
      <c r="L27" s="29"/>
      <c r="M27" s="32"/>
    </row>
    <row r="28" spans="1:13" s="33" customFormat="1" ht="18" customHeight="1" x14ac:dyDescent="0.25">
      <c r="A28" s="54" t="s">
        <v>42</v>
      </c>
      <c r="B28" s="84">
        <f>'[20]2020-21'!$C30-'12'!B28</f>
        <v>219</v>
      </c>
      <c r="C28" s="84">
        <f>'[20]2020-21'!$G30-'12'!C28</f>
        <v>194</v>
      </c>
      <c r="D28" s="84">
        <f>'[20]2020-21'!$O30-'12'!D28</f>
        <v>11</v>
      </c>
      <c r="E28" s="84">
        <f>'[20]2020-21'!$S30-'12'!E28</f>
        <v>9</v>
      </c>
      <c r="F28" s="84">
        <f>'[20]2020-21'!$AV30-'12'!F28</f>
        <v>0</v>
      </c>
      <c r="G28" s="84">
        <f>'[20]2020-21'!$BJ30-'12'!G28</f>
        <v>0</v>
      </c>
      <c r="H28" s="46">
        <f>'[8]1'!$C31-'12'!H28</f>
        <v>82</v>
      </c>
      <c r="I28" s="46">
        <f>'[20]2020-21'!$DK30-'12'!I28</f>
        <v>140</v>
      </c>
      <c r="J28" s="46">
        <f>'[20]2020-21'!$DO30-'12'!J28</f>
        <v>123</v>
      </c>
      <c r="K28" s="46">
        <f>'[20]2020-21'!$DS30-'12'!K28</f>
        <v>63</v>
      </c>
      <c r="L28" s="29"/>
      <c r="M28" s="32"/>
    </row>
    <row r="29" spans="1:13" x14ac:dyDescent="0.2">
      <c r="A29" s="35"/>
      <c r="B29" s="35"/>
      <c r="C29" s="35"/>
      <c r="D29" s="35"/>
      <c r="E29" s="7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77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77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77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K11" sqref="K11"/>
    </sheetView>
  </sheetViews>
  <sheetFormatPr defaultColWidth="8" defaultRowHeight="12.75" x14ac:dyDescent="0.2"/>
  <cols>
    <col min="1" max="1" width="49" style="2" customWidth="1"/>
    <col min="2" max="2" width="14.7109375" style="15" customWidth="1"/>
    <col min="3" max="3" width="14.5703125" style="15" customWidth="1"/>
    <col min="4" max="4" width="9.5703125" style="2" customWidth="1"/>
    <col min="5" max="5" width="11" style="2" customWidth="1"/>
    <col min="6" max="7" width="14.4257812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3.25" customHeight="1" x14ac:dyDescent="0.2">
      <c r="A1" s="146" t="s">
        <v>52</v>
      </c>
      <c r="B1" s="146"/>
      <c r="C1" s="146"/>
      <c r="D1" s="146"/>
      <c r="E1" s="146"/>
      <c r="F1" s="146"/>
      <c r="G1" s="146"/>
      <c r="H1" s="146"/>
      <c r="I1" s="146"/>
    </row>
    <row r="2" spans="1:11" ht="23.25" customHeight="1" x14ac:dyDescent="0.2">
      <c r="A2" s="147" t="s">
        <v>12</v>
      </c>
      <c r="B2" s="146"/>
      <c r="C2" s="146"/>
      <c r="D2" s="146"/>
      <c r="E2" s="146"/>
      <c r="F2" s="146"/>
      <c r="G2" s="146"/>
      <c r="H2" s="146"/>
      <c r="I2" s="146"/>
    </row>
    <row r="3" spans="1:11" ht="3.75" customHeight="1" x14ac:dyDescent="0.2">
      <c r="A3" s="148"/>
      <c r="B3" s="148"/>
      <c r="C3" s="148"/>
      <c r="D3" s="148"/>
      <c r="E3" s="148"/>
    </row>
    <row r="4" spans="1:11" s="3" customFormat="1" ht="19.5" customHeight="1" x14ac:dyDescent="0.25">
      <c r="A4" s="104" t="s">
        <v>0</v>
      </c>
      <c r="B4" s="133" t="s">
        <v>13</v>
      </c>
      <c r="C4" s="149"/>
      <c r="D4" s="149"/>
      <c r="E4" s="150"/>
      <c r="F4" s="133" t="s">
        <v>14</v>
      </c>
      <c r="G4" s="149"/>
      <c r="H4" s="149"/>
      <c r="I4" s="150"/>
    </row>
    <row r="5" spans="1:11" s="3" customFormat="1" ht="23.25" customHeight="1" x14ac:dyDescent="0.25">
      <c r="A5" s="135"/>
      <c r="B5" s="100" t="s">
        <v>77</v>
      </c>
      <c r="C5" s="100" t="s">
        <v>78</v>
      </c>
      <c r="D5" s="143" t="s">
        <v>1</v>
      </c>
      <c r="E5" s="144"/>
      <c r="F5" s="100" t="s">
        <v>77</v>
      </c>
      <c r="G5" s="100" t="s">
        <v>78</v>
      </c>
      <c r="H5" s="143" t="s">
        <v>1</v>
      </c>
      <c r="I5" s="144"/>
    </row>
    <row r="6" spans="1:11" s="3" customFormat="1" ht="27" customHeight="1" x14ac:dyDescent="0.25">
      <c r="A6" s="105"/>
      <c r="B6" s="101"/>
      <c r="C6" s="101"/>
      <c r="D6" s="4" t="s">
        <v>2</v>
      </c>
      <c r="E6" s="5" t="s">
        <v>53</v>
      </c>
      <c r="F6" s="101"/>
      <c r="G6" s="101"/>
      <c r="H6" s="4" t="s">
        <v>2</v>
      </c>
      <c r="I6" s="5" t="s">
        <v>53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46</v>
      </c>
      <c r="B8" s="59">
        <f>'15'!B7</f>
        <v>7415</v>
      </c>
      <c r="C8" s="62">
        <f>'15'!C7</f>
        <v>5564</v>
      </c>
      <c r="D8" s="10">
        <f t="shared" ref="D8" si="0">C8/B8*100</f>
        <v>75.037086985839522</v>
      </c>
      <c r="E8" s="65">
        <f t="shared" ref="E8" si="1">C8-B8</f>
        <v>-1851</v>
      </c>
      <c r="F8" s="59">
        <f>'16'!B7</f>
        <v>5145</v>
      </c>
      <c r="G8" s="63">
        <f>'16'!C7</f>
        <v>3112</v>
      </c>
      <c r="H8" s="10">
        <f t="shared" ref="H8" si="2">G8/F8*100</f>
        <v>60.485908649173957</v>
      </c>
      <c r="I8" s="65">
        <f t="shared" ref="I8" si="3">G8-F8</f>
        <v>-2033</v>
      </c>
      <c r="J8" s="20"/>
      <c r="K8" s="18"/>
    </row>
    <row r="9" spans="1:11" s="3" customFormat="1" ht="28.5" customHeight="1" x14ac:dyDescent="0.25">
      <c r="A9" s="9" t="s">
        <v>47</v>
      </c>
      <c r="B9" s="63">
        <f>'15'!E7</f>
        <v>7048</v>
      </c>
      <c r="C9" s="63">
        <f>'15'!F7</f>
        <v>5259</v>
      </c>
      <c r="D9" s="10">
        <f t="shared" ref="D9:D13" si="4">C9/B9*100</f>
        <v>74.616912599318951</v>
      </c>
      <c r="E9" s="65">
        <f t="shared" ref="E9:E13" si="5">C9-B9</f>
        <v>-1789</v>
      </c>
      <c r="F9" s="63">
        <f>'16'!E7</f>
        <v>4965</v>
      </c>
      <c r="G9" s="63">
        <f>'16'!F7</f>
        <v>2950</v>
      </c>
      <c r="H9" s="10">
        <f t="shared" ref="H9:H13" si="6">G9/F9*100</f>
        <v>59.415911379657601</v>
      </c>
      <c r="I9" s="65">
        <f t="shared" ref="I9:I13" si="7">G9-F9</f>
        <v>-2015</v>
      </c>
      <c r="J9" s="18"/>
      <c r="K9" s="18"/>
    </row>
    <row r="10" spans="1:11" s="3" customFormat="1" ht="41.25" customHeight="1" x14ac:dyDescent="0.25">
      <c r="A10" s="12" t="s">
        <v>48</v>
      </c>
      <c r="B10" s="63">
        <f>'15'!H7</f>
        <v>446</v>
      </c>
      <c r="C10" s="63">
        <f>'15'!I7</f>
        <v>275</v>
      </c>
      <c r="D10" s="10">
        <f t="shared" si="4"/>
        <v>61.659192825112108</v>
      </c>
      <c r="E10" s="65">
        <f t="shared" si="5"/>
        <v>-171</v>
      </c>
      <c r="F10" s="63">
        <f>'16'!H7</f>
        <v>160</v>
      </c>
      <c r="G10" s="63">
        <f>'16'!I7</f>
        <v>107</v>
      </c>
      <c r="H10" s="10">
        <f t="shared" si="6"/>
        <v>66.875</v>
      </c>
      <c r="I10" s="65">
        <f t="shared" si="7"/>
        <v>-53</v>
      </c>
      <c r="J10" s="18"/>
      <c r="K10" s="18"/>
    </row>
    <row r="11" spans="1:11" s="3" customFormat="1" ht="31.5" customHeight="1" x14ac:dyDescent="0.25">
      <c r="A11" s="13" t="s">
        <v>49</v>
      </c>
      <c r="B11" s="63">
        <f>'15'!K7</f>
        <v>61</v>
      </c>
      <c r="C11" s="63">
        <f>'15'!L7</f>
        <v>35</v>
      </c>
      <c r="D11" s="10">
        <f t="shared" si="4"/>
        <v>57.377049180327866</v>
      </c>
      <c r="E11" s="65">
        <f t="shared" si="5"/>
        <v>-26</v>
      </c>
      <c r="F11" s="63">
        <f>'16'!K7</f>
        <v>22</v>
      </c>
      <c r="G11" s="63">
        <f>'16'!L7</f>
        <v>6</v>
      </c>
      <c r="H11" s="10">
        <f t="shared" si="6"/>
        <v>27.27272727272727</v>
      </c>
      <c r="I11" s="65">
        <f t="shared" si="7"/>
        <v>-16</v>
      </c>
      <c r="J11" s="18"/>
      <c r="K11" s="18"/>
    </row>
    <row r="12" spans="1:11" s="3" customFormat="1" ht="45.75" customHeight="1" x14ac:dyDescent="0.25">
      <c r="A12" s="13" t="s">
        <v>15</v>
      </c>
      <c r="B12" s="63">
        <f>'15'!N7</f>
        <v>19</v>
      </c>
      <c r="C12" s="63">
        <f>'15'!O7</f>
        <v>3</v>
      </c>
      <c r="D12" s="10">
        <f t="shared" si="4"/>
        <v>15.789473684210526</v>
      </c>
      <c r="E12" s="65">
        <f t="shared" si="5"/>
        <v>-16</v>
      </c>
      <c r="F12" s="63">
        <f>'16'!N7</f>
        <v>35</v>
      </c>
      <c r="G12" s="63">
        <f>'16'!O7</f>
        <v>1</v>
      </c>
      <c r="H12" s="10">
        <f t="shared" si="6"/>
        <v>2.8571428571428572</v>
      </c>
      <c r="I12" s="65">
        <f t="shared" si="7"/>
        <v>-34</v>
      </c>
      <c r="J12" s="18"/>
      <c r="K12" s="18"/>
    </row>
    <row r="13" spans="1:11" s="3" customFormat="1" ht="55.5" customHeight="1" x14ac:dyDescent="0.25">
      <c r="A13" s="13" t="s">
        <v>50</v>
      </c>
      <c r="B13" s="63">
        <f>'15'!Q7</f>
        <v>4741</v>
      </c>
      <c r="C13" s="63">
        <f>'15'!R7</f>
        <v>3303</v>
      </c>
      <c r="D13" s="10">
        <f t="shared" si="4"/>
        <v>69.668846234971525</v>
      </c>
      <c r="E13" s="65">
        <f t="shared" si="5"/>
        <v>-1438</v>
      </c>
      <c r="F13" s="63">
        <f>'16'!Q7</f>
        <v>3177</v>
      </c>
      <c r="G13" s="63">
        <f>'16'!R7</f>
        <v>1474</v>
      </c>
      <c r="H13" s="10">
        <f t="shared" si="6"/>
        <v>46.39597104186339</v>
      </c>
      <c r="I13" s="65">
        <f t="shared" si="7"/>
        <v>-1703</v>
      </c>
      <c r="J13" s="18"/>
      <c r="K13" s="18"/>
    </row>
    <row r="14" spans="1:11" s="3" customFormat="1" ht="12.75" customHeight="1" x14ac:dyDescent="0.25">
      <c r="A14" s="106" t="s">
        <v>4</v>
      </c>
      <c r="B14" s="107"/>
      <c r="C14" s="107"/>
      <c r="D14" s="107"/>
      <c r="E14" s="107"/>
      <c r="F14" s="107"/>
      <c r="G14" s="107"/>
      <c r="H14" s="107"/>
      <c r="I14" s="107"/>
      <c r="J14" s="18"/>
      <c r="K14" s="18"/>
    </row>
    <row r="15" spans="1:11" s="3" customFormat="1" ht="13.5" customHeight="1" x14ac:dyDescent="0.25">
      <c r="A15" s="108"/>
      <c r="B15" s="109"/>
      <c r="C15" s="109"/>
      <c r="D15" s="109"/>
      <c r="E15" s="109"/>
      <c r="F15" s="109"/>
      <c r="G15" s="109"/>
      <c r="H15" s="109"/>
      <c r="I15" s="109"/>
      <c r="J15" s="18"/>
      <c r="K15" s="18"/>
    </row>
    <row r="16" spans="1:11" s="3" customFormat="1" ht="20.25" customHeight="1" x14ac:dyDescent="0.25">
      <c r="A16" s="104" t="s">
        <v>0</v>
      </c>
      <c r="B16" s="110" t="s">
        <v>79</v>
      </c>
      <c r="C16" s="110" t="s">
        <v>80</v>
      </c>
      <c r="D16" s="143" t="s">
        <v>1</v>
      </c>
      <c r="E16" s="144"/>
      <c r="F16" s="110" t="s">
        <v>79</v>
      </c>
      <c r="G16" s="110" t="s">
        <v>80</v>
      </c>
      <c r="H16" s="143" t="s">
        <v>1</v>
      </c>
      <c r="I16" s="144"/>
      <c r="J16" s="18"/>
      <c r="K16" s="18"/>
    </row>
    <row r="17" spans="1:11" ht="35.25" customHeight="1" x14ac:dyDescent="0.3">
      <c r="A17" s="105"/>
      <c r="B17" s="110"/>
      <c r="C17" s="110"/>
      <c r="D17" s="17" t="s">
        <v>2</v>
      </c>
      <c r="E17" s="5" t="s">
        <v>53</v>
      </c>
      <c r="F17" s="110"/>
      <c r="G17" s="110"/>
      <c r="H17" s="17" t="s">
        <v>2</v>
      </c>
      <c r="I17" s="5" t="s">
        <v>53</v>
      </c>
      <c r="J17" s="19"/>
      <c r="K17" s="19"/>
    </row>
    <row r="18" spans="1:11" ht="24" customHeight="1" x14ac:dyDescent="0.3">
      <c r="A18" s="9" t="s">
        <v>90</v>
      </c>
      <c r="B18" s="59">
        <f>'15'!T7</f>
        <v>6339</v>
      </c>
      <c r="C18" s="64">
        <f>'15'!U7</f>
        <v>4230</v>
      </c>
      <c r="D18" s="14">
        <f t="shared" ref="D18" si="8">C18/B18*100</f>
        <v>66.729768102224327</v>
      </c>
      <c r="E18" s="66">
        <f t="shared" ref="E18" si="9">C18-B18</f>
        <v>-2109</v>
      </c>
      <c r="F18" s="59">
        <f>'16'!T7</f>
        <v>4607</v>
      </c>
      <c r="G18" s="59">
        <f>'16'!U7</f>
        <v>2438</v>
      </c>
      <c r="H18" s="14">
        <f t="shared" ref="H18" si="10">G18/F18*100</f>
        <v>52.919470371174306</v>
      </c>
      <c r="I18" s="67">
        <f t="shared" ref="I18" si="11">G18-F18</f>
        <v>-2169</v>
      </c>
      <c r="J18" s="19"/>
      <c r="K18" s="19"/>
    </row>
    <row r="19" spans="1:11" ht="25.5" customHeight="1" x14ac:dyDescent="0.3">
      <c r="A19" s="1" t="s">
        <v>47</v>
      </c>
      <c r="B19" s="64">
        <f>'15'!W7</f>
        <v>6055</v>
      </c>
      <c r="C19" s="64">
        <f>'15'!X7</f>
        <v>4023</v>
      </c>
      <c r="D19" s="14">
        <f t="shared" ref="D19:D20" si="12">C19/B19*100</f>
        <v>66.4409578860446</v>
      </c>
      <c r="E19" s="66">
        <f t="shared" ref="E19:E20" si="13">C19-B19</f>
        <v>-2032</v>
      </c>
      <c r="F19" s="59">
        <f>'16'!W7</f>
        <v>4479</v>
      </c>
      <c r="G19" s="59">
        <f>'16'!X7</f>
        <v>2324</v>
      </c>
      <c r="H19" s="14">
        <f t="shared" ref="H19:H20" si="14">G19/F19*100</f>
        <v>51.886581826300514</v>
      </c>
      <c r="I19" s="67">
        <f t="shared" ref="I19:I20" si="15">G19-F19</f>
        <v>-2155</v>
      </c>
      <c r="J19" s="19"/>
      <c r="K19" s="19"/>
    </row>
    <row r="20" spans="1:11" ht="41.25" customHeight="1" x14ac:dyDescent="0.3">
      <c r="A20" s="1" t="s">
        <v>51</v>
      </c>
      <c r="B20" s="64">
        <f>'15'!Z7</f>
        <v>5026</v>
      </c>
      <c r="C20" s="64">
        <f>'15'!AA7</f>
        <v>1947</v>
      </c>
      <c r="D20" s="14">
        <f t="shared" si="12"/>
        <v>38.738559490648626</v>
      </c>
      <c r="E20" s="66">
        <f t="shared" si="13"/>
        <v>-3079</v>
      </c>
      <c r="F20" s="59">
        <f>'16'!Z7</f>
        <v>3979</v>
      </c>
      <c r="G20" s="59">
        <f>'16'!AA7</f>
        <v>1093</v>
      </c>
      <c r="H20" s="14">
        <f t="shared" si="14"/>
        <v>27.469213370193518</v>
      </c>
      <c r="I20" s="67">
        <f t="shared" si="15"/>
        <v>-2886</v>
      </c>
      <c r="J20" s="19"/>
      <c r="K20" s="19"/>
    </row>
    <row r="21" spans="1:11" ht="48" customHeight="1" x14ac:dyDescent="0.3">
      <c r="A21" s="98"/>
      <c r="B21" s="98"/>
      <c r="C21" s="98"/>
      <c r="D21" s="98"/>
      <c r="E21" s="98"/>
      <c r="F21" s="145"/>
      <c r="G21" s="145"/>
      <c r="H21" s="145"/>
      <c r="I21" s="145"/>
      <c r="J21" s="19"/>
      <c r="K21" s="19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I7" activePane="bottomRight" state="frozen"/>
      <selection activeCell="E12" sqref="E12"/>
      <selection pane="topRight" activeCell="E12" sqref="E12"/>
      <selection pane="bottomLeft" activeCell="E12" sqref="E12"/>
      <selection pane="bottomRight" activeCell="B3" sqref="B3:AB6"/>
    </sheetView>
  </sheetViews>
  <sheetFormatPr defaultRowHeight="14.25" x14ac:dyDescent="0.2"/>
  <cols>
    <col min="1" max="1" width="29.140625" style="37" customWidth="1"/>
    <col min="2" max="2" width="9.85546875" style="76" customWidth="1"/>
    <col min="3" max="3" width="9.7109375" style="37" customWidth="1"/>
    <col min="4" max="4" width="8" style="76" customWidth="1"/>
    <col min="5" max="5" width="10.42578125" style="37" customWidth="1"/>
    <col min="6" max="6" width="10.140625" style="37" customWidth="1"/>
    <col min="7" max="7" width="7.42578125" style="37" customWidth="1"/>
    <col min="8" max="8" width="10.28515625" style="37" customWidth="1"/>
    <col min="9" max="9" width="9.5703125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9.140625" style="37" customWidth="1"/>
    <col min="15" max="15" width="8" style="37" customWidth="1"/>
    <col min="16" max="16" width="8.140625" style="37" customWidth="1"/>
    <col min="17" max="17" width="8.7109375" style="37" customWidth="1"/>
    <col min="18" max="18" width="9.5703125" style="37" customWidth="1"/>
    <col min="19" max="19" width="7.42578125" style="37" customWidth="1"/>
    <col min="20" max="20" width="8.140625" style="76" customWidth="1"/>
    <col min="21" max="21" width="10.7109375" style="37" customWidth="1"/>
    <col min="22" max="22" width="8.140625" style="76" customWidth="1"/>
    <col min="23" max="23" width="7.85546875" style="37" customWidth="1"/>
    <col min="24" max="24" width="7.42578125" style="37" customWidth="1"/>
    <col min="25" max="26" width="8" style="37" customWidth="1"/>
    <col min="27" max="27" width="8.140625" style="37" customWidth="1"/>
    <col min="28" max="28" width="7.85546875" style="37" customWidth="1"/>
    <col min="29" max="16384" width="9.140625" style="37"/>
  </cols>
  <sheetData>
    <row r="1" spans="1:32" s="22" customFormat="1" ht="58.5" customHeight="1" x14ac:dyDescent="0.35">
      <c r="C1" s="142" t="s">
        <v>94</v>
      </c>
      <c r="D1" s="142"/>
      <c r="E1" s="151"/>
      <c r="F1" s="151"/>
      <c r="G1" s="151"/>
      <c r="H1" s="151"/>
      <c r="I1" s="151"/>
      <c r="J1" s="151"/>
      <c r="K1" s="151"/>
      <c r="L1" s="151"/>
      <c r="M1" s="151"/>
      <c r="N1" s="88"/>
      <c r="O1" s="21"/>
      <c r="P1" s="21"/>
      <c r="Q1" s="21"/>
      <c r="R1" s="21"/>
      <c r="S1" s="21"/>
      <c r="T1" s="21"/>
      <c r="U1" s="21"/>
      <c r="V1" s="21"/>
      <c r="W1" s="21"/>
      <c r="X1" s="113"/>
      <c r="Y1" s="113"/>
      <c r="Z1" s="41"/>
      <c r="AB1" s="47" t="s">
        <v>11</v>
      </c>
    </row>
    <row r="2" spans="1:32" s="25" customFormat="1" ht="12.75" customHeight="1" x14ac:dyDescent="0.25">
      <c r="A2" s="23"/>
      <c r="B2" s="72"/>
      <c r="C2" s="23"/>
      <c r="D2" s="72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22"/>
      <c r="Y2" s="122"/>
      <c r="Z2" s="118" t="s">
        <v>5</v>
      </c>
      <c r="AA2" s="118"/>
    </row>
    <row r="3" spans="1:32" s="26" customFormat="1" ht="62.25" customHeight="1" x14ac:dyDescent="0.25">
      <c r="A3" s="123"/>
      <c r="B3" s="117" t="s">
        <v>83</v>
      </c>
      <c r="C3" s="117"/>
      <c r="D3" s="117" t="s">
        <v>73</v>
      </c>
      <c r="E3" s="117" t="s">
        <v>16</v>
      </c>
      <c r="F3" s="117"/>
      <c r="G3" s="117"/>
      <c r="H3" s="117" t="s">
        <v>54</v>
      </c>
      <c r="I3" s="117"/>
      <c r="J3" s="117"/>
      <c r="K3" s="117" t="s">
        <v>7</v>
      </c>
      <c r="L3" s="117"/>
      <c r="M3" s="117"/>
      <c r="N3" s="117" t="s">
        <v>8</v>
      </c>
      <c r="O3" s="117"/>
      <c r="P3" s="117"/>
      <c r="Q3" s="114" t="s">
        <v>6</v>
      </c>
      <c r="R3" s="115"/>
      <c r="S3" s="116"/>
      <c r="T3" s="117" t="s">
        <v>85</v>
      </c>
      <c r="U3" s="117"/>
      <c r="V3" s="117" t="s">
        <v>69</v>
      </c>
      <c r="W3" s="117" t="s">
        <v>9</v>
      </c>
      <c r="X3" s="117"/>
      <c r="Y3" s="117"/>
      <c r="Z3" s="117" t="s">
        <v>10</v>
      </c>
      <c r="AA3" s="117"/>
      <c r="AB3" s="117"/>
    </row>
    <row r="4" spans="1:32" s="27" customFormat="1" ht="18.75" customHeight="1" x14ac:dyDescent="0.25">
      <c r="A4" s="123"/>
      <c r="B4" s="111" t="s">
        <v>72</v>
      </c>
      <c r="C4" s="111" t="s">
        <v>84</v>
      </c>
      <c r="D4" s="112" t="s">
        <v>2</v>
      </c>
      <c r="E4" s="111" t="s">
        <v>72</v>
      </c>
      <c r="F4" s="111" t="s">
        <v>84</v>
      </c>
      <c r="G4" s="112" t="s">
        <v>2</v>
      </c>
      <c r="H4" s="111" t="s">
        <v>72</v>
      </c>
      <c r="I4" s="111" t="s">
        <v>84</v>
      </c>
      <c r="J4" s="112" t="s">
        <v>2</v>
      </c>
      <c r="K4" s="111" t="s">
        <v>72</v>
      </c>
      <c r="L4" s="111" t="s">
        <v>84</v>
      </c>
      <c r="M4" s="112" t="s">
        <v>2</v>
      </c>
      <c r="N4" s="111" t="s">
        <v>72</v>
      </c>
      <c r="O4" s="111" t="s">
        <v>84</v>
      </c>
      <c r="P4" s="112" t="s">
        <v>2</v>
      </c>
      <c r="Q4" s="111" t="s">
        <v>72</v>
      </c>
      <c r="R4" s="111" t="s">
        <v>84</v>
      </c>
      <c r="S4" s="112" t="s">
        <v>2</v>
      </c>
      <c r="T4" s="111" t="s">
        <v>72</v>
      </c>
      <c r="U4" s="111" t="s">
        <v>84</v>
      </c>
      <c r="V4" s="112" t="s">
        <v>2</v>
      </c>
      <c r="W4" s="111" t="s">
        <v>72</v>
      </c>
      <c r="X4" s="111" t="s">
        <v>84</v>
      </c>
      <c r="Y4" s="112" t="s">
        <v>2</v>
      </c>
      <c r="Z4" s="111" t="s">
        <v>72</v>
      </c>
      <c r="AA4" s="111" t="s">
        <v>84</v>
      </c>
      <c r="AB4" s="112" t="s">
        <v>2</v>
      </c>
    </row>
    <row r="5" spans="1:32" s="27" customFormat="1" ht="6" hidden="1" customHeight="1" x14ac:dyDescent="0.25">
      <c r="A5" s="123"/>
      <c r="B5" s="111"/>
      <c r="C5" s="111"/>
      <c r="D5" s="112"/>
      <c r="E5" s="111"/>
      <c r="F5" s="111"/>
      <c r="G5" s="112"/>
      <c r="H5" s="111"/>
      <c r="I5" s="111"/>
      <c r="J5" s="112"/>
      <c r="K5" s="111"/>
      <c r="L5" s="111"/>
      <c r="M5" s="112"/>
      <c r="N5" s="111"/>
      <c r="O5" s="111"/>
      <c r="P5" s="112"/>
      <c r="Q5" s="111"/>
      <c r="R5" s="111"/>
      <c r="S5" s="112"/>
      <c r="T5" s="111"/>
      <c r="U5" s="111"/>
      <c r="V5" s="112"/>
      <c r="W5" s="111"/>
      <c r="X5" s="111"/>
      <c r="Y5" s="112"/>
      <c r="Z5" s="111"/>
      <c r="AA5" s="111"/>
      <c r="AB5" s="112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8" customHeight="1" x14ac:dyDescent="0.25">
      <c r="A7" s="50" t="s">
        <v>21</v>
      </c>
      <c r="B7" s="83">
        <f>SUM(B8:B28)</f>
        <v>7415</v>
      </c>
      <c r="C7" s="28">
        <f>SUM(C8:C28)</f>
        <v>5564</v>
      </c>
      <c r="D7" s="56">
        <f>IF(B7=0,0,C7/B7)*100</f>
        <v>75.037086985839522</v>
      </c>
      <c r="E7" s="28">
        <f>SUM(E8:E28)</f>
        <v>7048</v>
      </c>
      <c r="F7" s="28">
        <f>SUM(F8:F28)</f>
        <v>5259</v>
      </c>
      <c r="G7" s="56">
        <f>IF(E7=0,0,F7/E7)*100</f>
        <v>74.616912599318951</v>
      </c>
      <c r="H7" s="28">
        <f>SUM(H8:H28)</f>
        <v>446</v>
      </c>
      <c r="I7" s="28">
        <f>SUM(I8:I28)</f>
        <v>275</v>
      </c>
      <c r="J7" s="56">
        <f>IF(H7=0,0,I7/H7)*100</f>
        <v>61.659192825112108</v>
      </c>
      <c r="K7" s="28">
        <f>SUM(K8:K28)</f>
        <v>61</v>
      </c>
      <c r="L7" s="28">
        <f>SUM(L8:L28)</f>
        <v>35</v>
      </c>
      <c r="M7" s="56">
        <f>IF(K7=0,0,L7/K7)*100</f>
        <v>57.377049180327866</v>
      </c>
      <c r="N7" s="86">
        <f>SUM(N8:N28)</f>
        <v>19</v>
      </c>
      <c r="O7" s="28">
        <f>SUM(O8:O28)</f>
        <v>3</v>
      </c>
      <c r="P7" s="56">
        <f>IF(N7=0,0,O7/N7)*100</f>
        <v>15.789473684210526</v>
      </c>
      <c r="Q7" s="28">
        <f>SUM(Q8:Q28)</f>
        <v>4741</v>
      </c>
      <c r="R7" s="28">
        <f>SUM(R8:R28)</f>
        <v>3303</v>
      </c>
      <c r="S7" s="56">
        <f>IF(Q7=0,0,R7/Q7)*100</f>
        <v>69.668846234971525</v>
      </c>
      <c r="T7" s="83">
        <f>SUM(T8:T28)</f>
        <v>6339</v>
      </c>
      <c r="U7" s="28">
        <f>SUM(U8:U28)</f>
        <v>4230</v>
      </c>
      <c r="V7" s="56">
        <f>IF(T7=0,0,U7/T7)*100</f>
        <v>66.729768102224327</v>
      </c>
      <c r="W7" s="28">
        <f>SUM(W8:W28)</f>
        <v>6055</v>
      </c>
      <c r="X7" s="28">
        <f>SUM(X8:X28)</f>
        <v>4023</v>
      </c>
      <c r="Y7" s="56">
        <f>IF(W7=0,0,X7/W7)*100</f>
        <v>66.4409578860446</v>
      </c>
      <c r="Z7" s="28">
        <f>SUM(Z8:Z28)</f>
        <v>5026</v>
      </c>
      <c r="AA7" s="28">
        <f>SUM(AA8:AA28)</f>
        <v>1947</v>
      </c>
      <c r="AB7" s="56">
        <f>IF(Z7=0,0,AA7/Z7)*100</f>
        <v>38.738559490648626</v>
      </c>
      <c r="AC7" s="29"/>
      <c r="AF7" s="33"/>
    </row>
    <row r="8" spans="1:32" s="33" customFormat="1" ht="18" customHeight="1" x14ac:dyDescent="0.25">
      <c r="A8" s="51" t="s">
        <v>22</v>
      </c>
      <c r="B8" s="96">
        <f>'[5]15'!B8</f>
        <v>348</v>
      </c>
      <c r="C8" s="31">
        <f>'[20]2020-21'!$C10-'16'!C8</f>
        <v>217</v>
      </c>
      <c r="D8" s="57">
        <f t="shared" ref="D8:D28" si="0">IF(B8=0,0,C8/B8)*100</f>
        <v>62.356321839080465</v>
      </c>
      <c r="E8" s="31">
        <f>'[5]15'!D8</f>
        <v>342</v>
      </c>
      <c r="F8" s="31">
        <f>'[20]2020-21'!$G10-'16'!F8</f>
        <v>216</v>
      </c>
      <c r="G8" s="57">
        <f t="shared" ref="G8:G28" si="1">IF(E8=0,0,F8/E8)*100</f>
        <v>63.157894736842103</v>
      </c>
      <c r="H8" s="31">
        <f>'[5]15'!G8</f>
        <v>28</v>
      </c>
      <c r="I8" s="31">
        <f>'[20]2020-21'!$O10-'16'!I8</f>
        <v>14</v>
      </c>
      <c r="J8" s="57">
        <f t="shared" ref="J8:J28" si="2">IF(H8=0,0,I8/H8)*100</f>
        <v>50</v>
      </c>
      <c r="K8" s="31">
        <f>'[5]15'!J8</f>
        <v>16</v>
      </c>
      <c r="L8" s="31">
        <f>'[20]2020-21'!$AV10-'16'!L8</f>
        <v>2</v>
      </c>
      <c r="M8" s="57">
        <f t="shared" ref="M8:M28" si="3">IF(K8=0,0,L8/K8)*100</f>
        <v>12.5</v>
      </c>
      <c r="N8" s="87">
        <f>'[5]15'!M8</f>
        <v>4</v>
      </c>
      <c r="O8" s="31">
        <f>'[20]2020-21'!$BJ10-'16'!O8</f>
        <v>0</v>
      </c>
      <c r="P8" s="57">
        <f t="shared" ref="P8:P28" si="4">IF(N8=0,0,O8/N8)*100</f>
        <v>0</v>
      </c>
      <c r="Q8" s="31">
        <f>'[5]15'!P8</f>
        <v>296</v>
      </c>
      <c r="R8" s="46">
        <f>'[8]1'!$C11-'16'!R8</f>
        <v>186</v>
      </c>
      <c r="S8" s="57">
        <f t="shared" ref="S8:S28" si="5">IF(Q8=0,0,R8/Q8)*100</f>
        <v>62.837837837837839</v>
      </c>
      <c r="T8" s="70">
        <f>'[5]15'!R8</f>
        <v>275</v>
      </c>
      <c r="U8" s="46">
        <f>'[20]2020-21'!$DK10-'16'!U8</f>
        <v>143</v>
      </c>
      <c r="V8" s="57">
        <f t="shared" ref="V8:V28" si="6">IF(T8=0,0,U8/T8)*100</f>
        <v>52</v>
      </c>
      <c r="W8" s="31">
        <f>'[5]15'!T8</f>
        <v>272</v>
      </c>
      <c r="X8" s="46">
        <f>'[20]2020-21'!$DO10-'16'!X8</f>
        <v>143</v>
      </c>
      <c r="Y8" s="57">
        <f t="shared" ref="Y8:Y28" si="7">IF(W8=0,0,X8/W8)*100</f>
        <v>52.57352941176471</v>
      </c>
      <c r="Z8" s="31">
        <f>'[5]15'!W8</f>
        <v>252</v>
      </c>
      <c r="AA8" s="46">
        <f>'[20]2020-21'!$DS10-'16'!AA8</f>
        <v>96</v>
      </c>
      <c r="AB8" s="57">
        <f t="shared" ref="AB8:AB28" si="8">IF(Z8=0,0,AA8/Z8)*100</f>
        <v>38.095238095238095</v>
      </c>
      <c r="AC8" s="29"/>
      <c r="AD8" s="32"/>
    </row>
    <row r="9" spans="1:32" s="34" customFormat="1" ht="18" customHeight="1" x14ac:dyDescent="0.25">
      <c r="A9" s="52" t="s">
        <v>23</v>
      </c>
      <c r="B9" s="96">
        <f>'[5]15'!B9</f>
        <v>180</v>
      </c>
      <c r="C9" s="84">
        <f>'[20]2020-21'!$C11-'16'!C9</f>
        <v>181</v>
      </c>
      <c r="D9" s="57">
        <f t="shared" si="0"/>
        <v>100.55555555555556</v>
      </c>
      <c r="E9" s="84">
        <f>'[5]15'!D9</f>
        <v>180</v>
      </c>
      <c r="F9" s="84">
        <f>'[20]2020-21'!$G11-'16'!F9</f>
        <v>178</v>
      </c>
      <c r="G9" s="57">
        <f t="shared" si="1"/>
        <v>98.888888888888886</v>
      </c>
      <c r="H9" s="84">
        <f>'[5]15'!G9</f>
        <v>7</v>
      </c>
      <c r="I9" s="84">
        <f>'[20]2020-21'!$O11-'16'!I9</f>
        <v>15</v>
      </c>
      <c r="J9" s="57">
        <f t="shared" si="2"/>
        <v>214.28571428571428</v>
      </c>
      <c r="K9" s="84">
        <f>'[5]15'!J9</f>
        <v>1</v>
      </c>
      <c r="L9" s="84">
        <f>'[20]2020-21'!$AV11-'16'!L9</f>
        <v>15</v>
      </c>
      <c r="M9" s="57">
        <f t="shared" si="3"/>
        <v>1500</v>
      </c>
      <c r="N9" s="87">
        <f>'[5]15'!M9</f>
        <v>0</v>
      </c>
      <c r="O9" s="84">
        <f>'[20]2020-21'!$BJ11-'16'!O9</f>
        <v>3</v>
      </c>
      <c r="P9" s="57">
        <f t="shared" si="4"/>
        <v>0</v>
      </c>
      <c r="Q9" s="84">
        <f>'[5]15'!P9</f>
        <v>124</v>
      </c>
      <c r="R9" s="46">
        <f>'[8]1'!$C12-'16'!R9</f>
        <v>73</v>
      </c>
      <c r="S9" s="57">
        <f t="shared" si="5"/>
        <v>58.870967741935488</v>
      </c>
      <c r="T9" s="70">
        <f>'[5]15'!R9</f>
        <v>164</v>
      </c>
      <c r="U9" s="46">
        <f>'[20]2020-21'!$DK11-'16'!U9</f>
        <v>138</v>
      </c>
      <c r="V9" s="57">
        <f t="shared" si="6"/>
        <v>84.146341463414629</v>
      </c>
      <c r="W9" s="84">
        <f>'[5]15'!T9</f>
        <v>164</v>
      </c>
      <c r="X9" s="46">
        <f>'[20]2020-21'!$DO11-'16'!X9</f>
        <v>135</v>
      </c>
      <c r="Y9" s="57">
        <f t="shared" si="7"/>
        <v>82.317073170731703</v>
      </c>
      <c r="Z9" s="84">
        <f>'[5]15'!W9</f>
        <v>148</v>
      </c>
      <c r="AA9" s="46">
        <f>'[20]2020-21'!$DS11-'16'!AA9</f>
        <v>50</v>
      </c>
      <c r="AB9" s="57">
        <f t="shared" si="8"/>
        <v>33.783783783783782</v>
      </c>
      <c r="AC9" s="29"/>
      <c r="AD9" s="32"/>
    </row>
    <row r="10" spans="1:32" s="33" customFormat="1" ht="18" customHeight="1" x14ac:dyDescent="0.25">
      <c r="A10" s="52" t="s">
        <v>24</v>
      </c>
      <c r="B10" s="96">
        <f>'[5]15'!B10</f>
        <v>185</v>
      </c>
      <c r="C10" s="84">
        <f>'[20]2020-21'!$C12-'16'!C10</f>
        <v>123</v>
      </c>
      <c r="D10" s="57">
        <f t="shared" si="0"/>
        <v>66.486486486486484</v>
      </c>
      <c r="E10" s="84">
        <f>'[5]15'!D10</f>
        <v>183</v>
      </c>
      <c r="F10" s="84">
        <f>'[20]2020-21'!$G12-'16'!F10</f>
        <v>123</v>
      </c>
      <c r="G10" s="57">
        <f t="shared" si="1"/>
        <v>67.213114754098356</v>
      </c>
      <c r="H10" s="84">
        <f>'[5]15'!G10</f>
        <v>8</v>
      </c>
      <c r="I10" s="84">
        <f>'[20]2020-21'!$O12-'16'!I10</f>
        <v>4</v>
      </c>
      <c r="J10" s="57">
        <f t="shared" si="2"/>
        <v>50</v>
      </c>
      <c r="K10" s="84">
        <f>'[5]15'!J10</f>
        <v>2</v>
      </c>
      <c r="L10" s="84">
        <f>'[20]2020-21'!$AV12-'16'!L10</f>
        <v>0</v>
      </c>
      <c r="M10" s="57">
        <f t="shared" si="3"/>
        <v>0</v>
      </c>
      <c r="N10" s="87">
        <f>'[5]15'!M10</f>
        <v>0</v>
      </c>
      <c r="O10" s="84">
        <f>'[20]2020-21'!$BJ12-'16'!O10</f>
        <v>0</v>
      </c>
      <c r="P10" s="57">
        <f t="shared" si="4"/>
        <v>0</v>
      </c>
      <c r="Q10" s="84">
        <f>'[5]15'!P10</f>
        <v>100</v>
      </c>
      <c r="R10" s="46">
        <f>'[8]1'!$C13-'16'!R10</f>
        <v>63</v>
      </c>
      <c r="S10" s="57">
        <f t="shared" si="5"/>
        <v>63</v>
      </c>
      <c r="T10" s="70">
        <f>'[5]15'!R10</f>
        <v>160</v>
      </c>
      <c r="U10" s="46">
        <f>'[20]2020-21'!$DK12-'16'!U10</f>
        <v>96</v>
      </c>
      <c r="V10" s="57">
        <f t="shared" si="6"/>
        <v>60</v>
      </c>
      <c r="W10" s="84">
        <f>'[5]15'!T10</f>
        <v>160</v>
      </c>
      <c r="X10" s="46">
        <f>'[20]2020-21'!$DO12-'16'!X10</f>
        <v>96</v>
      </c>
      <c r="Y10" s="57">
        <f t="shared" si="7"/>
        <v>60</v>
      </c>
      <c r="Z10" s="84">
        <f>'[5]15'!W10</f>
        <v>131</v>
      </c>
      <c r="AA10" s="46">
        <f>'[20]2020-21'!$DS12-'16'!AA10</f>
        <v>41</v>
      </c>
      <c r="AB10" s="57">
        <f t="shared" si="8"/>
        <v>31.297709923664126</v>
      </c>
      <c r="AC10" s="29"/>
      <c r="AD10" s="32"/>
    </row>
    <row r="11" spans="1:32" s="33" customFormat="1" ht="18" customHeight="1" x14ac:dyDescent="0.25">
      <c r="A11" s="52" t="s">
        <v>25</v>
      </c>
      <c r="B11" s="96">
        <f>'[5]15'!B11</f>
        <v>271</v>
      </c>
      <c r="C11" s="84">
        <f>'[20]2020-21'!$C13-'16'!C11</f>
        <v>256</v>
      </c>
      <c r="D11" s="57">
        <f t="shared" si="0"/>
        <v>94.464944649446494</v>
      </c>
      <c r="E11" s="84">
        <f>'[5]15'!D11</f>
        <v>266</v>
      </c>
      <c r="F11" s="84">
        <f>'[20]2020-21'!$G13-'16'!F11</f>
        <v>248</v>
      </c>
      <c r="G11" s="57">
        <f t="shared" si="1"/>
        <v>93.233082706766908</v>
      </c>
      <c r="H11" s="84">
        <f>'[5]15'!G11</f>
        <v>8</v>
      </c>
      <c r="I11" s="84">
        <f>'[20]2020-21'!$O13-'16'!I11</f>
        <v>11</v>
      </c>
      <c r="J11" s="57">
        <f t="shared" si="2"/>
        <v>137.5</v>
      </c>
      <c r="K11" s="84">
        <f>'[5]15'!J11</f>
        <v>3</v>
      </c>
      <c r="L11" s="84">
        <f>'[20]2020-21'!$AV13-'16'!L11</f>
        <v>0</v>
      </c>
      <c r="M11" s="57">
        <f t="shared" si="3"/>
        <v>0</v>
      </c>
      <c r="N11" s="87">
        <f>'[5]15'!M11</f>
        <v>0</v>
      </c>
      <c r="O11" s="84">
        <f>'[20]2020-21'!$BJ13-'16'!O11</f>
        <v>0</v>
      </c>
      <c r="P11" s="57">
        <f t="shared" si="4"/>
        <v>0</v>
      </c>
      <c r="Q11" s="84">
        <f>'[5]15'!P11</f>
        <v>259</v>
      </c>
      <c r="R11" s="46">
        <f>'[8]1'!$C14-'16'!R11</f>
        <v>194</v>
      </c>
      <c r="S11" s="57">
        <f t="shared" si="5"/>
        <v>74.903474903474901</v>
      </c>
      <c r="T11" s="70">
        <f>'[5]15'!R11</f>
        <v>244</v>
      </c>
      <c r="U11" s="46">
        <f>'[20]2020-21'!$DK13-'16'!U11</f>
        <v>217</v>
      </c>
      <c r="V11" s="57">
        <f t="shared" si="6"/>
        <v>88.934426229508205</v>
      </c>
      <c r="W11" s="84">
        <f>'[5]15'!T11</f>
        <v>240</v>
      </c>
      <c r="X11" s="46">
        <f>'[20]2020-21'!$DO13-'16'!X11</f>
        <v>213</v>
      </c>
      <c r="Y11" s="57">
        <f t="shared" si="7"/>
        <v>88.75</v>
      </c>
      <c r="Z11" s="84">
        <f>'[5]15'!W11</f>
        <v>143</v>
      </c>
      <c r="AA11" s="46">
        <f>'[20]2020-21'!$DS13-'16'!AA11</f>
        <v>53</v>
      </c>
      <c r="AB11" s="57">
        <f t="shared" si="8"/>
        <v>37.06293706293706</v>
      </c>
      <c r="AC11" s="29"/>
      <c r="AD11" s="32"/>
    </row>
    <row r="12" spans="1:32" s="33" customFormat="1" ht="18" customHeight="1" x14ac:dyDescent="0.25">
      <c r="A12" s="52" t="s">
        <v>26</v>
      </c>
      <c r="B12" s="96">
        <f>'[5]15'!B12</f>
        <v>186</v>
      </c>
      <c r="C12" s="84">
        <f>'[20]2020-21'!$C14-'16'!C12</f>
        <v>115</v>
      </c>
      <c r="D12" s="57">
        <f t="shared" si="0"/>
        <v>61.827956989247312</v>
      </c>
      <c r="E12" s="84">
        <f>'[5]15'!D12</f>
        <v>182</v>
      </c>
      <c r="F12" s="84">
        <f>'[20]2020-21'!$G14-'16'!F12</f>
        <v>108</v>
      </c>
      <c r="G12" s="57">
        <f t="shared" si="1"/>
        <v>59.340659340659343</v>
      </c>
      <c r="H12" s="84">
        <f>'[5]15'!G12</f>
        <v>14</v>
      </c>
      <c r="I12" s="84">
        <f>'[20]2020-21'!$O14-'16'!I12</f>
        <v>11</v>
      </c>
      <c r="J12" s="57">
        <f t="shared" si="2"/>
        <v>78.571428571428569</v>
      </c>
      <c r="K12" s="84">
        <f>'[5]15'!J12</f>
        <v>3</v>
      </c>
      <c r="L12" s="84">
        <f>'[20]2020-21'!$AV14-'16'!L12</f>
        <v>0</v>
      </c>
      <c r="M12" s="57">
        <f t="shared" si="3"/>
        <v>0</v>
      </c>
      <c r="N12" s="87">
        <f>'[5]15'!M12</f>
        <v>3</v>
      </c>
      <c r="O12" s="84">
        <f>'[20]2020-21'!$BJ14-'16'!O12</f>
        <v>0</v>
      </c>
      <c r="P12" s="57">
        <f t="shared" si="4"/>
        <v>0</v>
      </c>
      <c r="Q12" s="84">
        <f>'[5]15'!P12</f>
        <v>171</v>
      </c>
      <c r="R12" s="46">
        <f>'[8]1'!$C15-'16'!R12</f>
        <v>70</v>
      </c>
      <c r="S12" s="57">
        <f t="shared" si="5"/>
        <v>40.935672514619881</v>
      </c>
      <c r="T12" s="70">
        <f>'[5]15'!R12</f>
        <v>161</v>
      </c>
      <c r="U12" s="46">
        <f>'[20]2020-21'!$DK14-'16'!U12</f>
        <v>90</v>
      </c>
      <c r="V12" s="57">
        <f t="shared" si="6"/>
        <v>55.900621118012417</v>
      </c>
      <c r="W12" s="84">
        <f>'[5]15'!T12</f>
        <v>158</v>
      </c>
      <c r="X12" s="46">
        <f>'[20]2020-21'!$DO14-'16'!X12</f>
        <v>86</v>
      </c>
      <c r="Y12" s="57">
        <f t="shared" si="7"/>
        <v>54.430379746835442</v>
      </c>
      <c r="Z12" s="84">
        <f>'[5]15'!W12</f>
        <v>139</v>
      </c>
      <c r="AA12" s="46">
        <f>'[20]2020-21'!$DS14-'16'!AA12</f>
        <v>40</v>
      </c>
      <c r="AB12" s="57">
        <f t="shared" si="8"/>
        <v>28.776978417266186</v>
      </c>
      <c r="AC12" s="29"/>
      <c r="AD12" s="32"/>
    </row>
    <row r="13" spans="1:32" s="33" customFormat="1" ht="18" customHeight="1" x14ac:dyDescent="0.25">
      <c r="A13" s="52" t="s">
        <v>27</v>
      </c>
      <c r="B13" s="96">
        <f>'[5]15'!B13</f>
        <v>213</v>
      </c>
      <c r="C13" s="84">
        <f>'[20]2020-21'!$C15-'16'!C13</f>
        <v>210</v>
      </c>
      <c r="D13" s="57">
        <f t="shared" si="0"/>
        <v>98.591549295774655</v>
      </c>
      <c r="E13" s="84">
        <f>'[5]15'!D13</f>
        <v>212</v>
      </c>
      <c r="F13" s="84">
        <f>'[20]2020-21'!$G15-'16'!F13</f>
        <v>209</v>
      </c>
      <c r="G13" s="57">
        <f t="shared" si="1"/>
        <v>98.584905660377359</v>
      </c>
      <c r="H13" s="84">
        <f>'[5]15'!G13</f>
        <v>5</v>
      </c>
      <c r="I13" s="84">
        <f>'[20]2020-21'!$O15-'16'!I13</f>
        <v>10</v>
      </c>
      <c r="J13" s="57">
        <f t="shared" si="2"/>
        <v>200</v>
      </c>
      <c r="K13" s="84">
        <f>'[5]15'!J13</f>
        <v>2</v>
      </c>
      <c r="L13" s="84">
        <f>'[20]2020-21'!$AV15-'16'!L13</f>
        <v>0</v>
      </c>
      <c r="M13" s="57">
        <f t="shared" si="3"/>
        <v>0</v>
      </c>
      <c r="N13" s="87">
        <f>'[5]15'!M13</f>
        <v>1</v>
      </c>
      <c r="O13" s="84">
        <f>'[20]2020-21'!$BJ15-'16'!O13</f>
        <v>0</v>
      </c>
      <c r="P13" s="57">
        <f t="shared" si="4"/>
        <v>0</v>
      </c>
      <c r="Q13" s="84">
        <f>'[5]15'!P13</f>
        <v>129</v>
      </c>
      <c r="R13" s="46">
        <f>'[8]1'!$C16-'16'!R13</f>
        <v>65</v>
      </c>
      <c r="S13" s="57">
        <f t="shared" si="5"/>
        <v>50.387596899224803</v>
      </c>
      <c r="T13" s="70">
        <f>'[5]15'!R13</f>
        <v>193</v>
      </c>
      <c r="U13" s="46">
        <f>'[20]2020-21'!$DK15-'16'!U13</f>
        <v>159</v>
      </c>
      <c r="V13" s="57">
        <f t="shared" si="6"/>
        <v>82.383419689119179</v>
      </c>
      <c r="W13" s="84">
        <f>'[5]15'!T13</f>
        <v>192</v>
      </c>
      <c r="X13" s="46">
        <f>'[20]2020-21'!$DO15-'16'!X13</f>
        <v>158</v>
      </c>
      <c r="Y13" s="57">
        <f t="shared" si="7"/>
        <v>82.291666666666657</v>
      </c>
      <c r="Z13" s="84">
        <f>'[5]15'!W13</f>
        <v>157</v>
      </c>
      <c r="AA13" s="46">
        <f>'[20]2020-21'!$DS15-'16'!AA13</f>
        <v>65</v>
      </c>
      <c r="AB13" s="57">
        <f t="shared" si="8"/>
        <v>41.401273885350321</v>
      </c>
      <c r="AC13" s="29"/>
      <c r="AD13" s="32"/>
    </row>
    <row r="14" spans="1:32" s="33" customFormat="1" ht="18" customHeight="1" x14ac:dyDescent="0.25">
      <c r="A14" s="52" t="s">
        <v>28</v>
      </c>
      <c r="B14" s="96">
        <f>'[5]15'!B14</f>
        <v>92</v>
      </c>
      <c r="C14" s="84">
        <f>'[20]2020-21'!$C16-'16'!C14</f>
        <v>46</v>
      </c>
      <c r="D14" s="57">
        <f t="shared" si="0"/>
        <v>50</v>
      </c>
      <c r="E14" s="84">
        <f>'[5]15'!D14</f>
        <v>92</v>
      </c>
      <c r="F14" s="84">
        <f>'[20]2020-21'!$G16-'16'!F14</f>
        <v>46</v>
      </c>
      <c r="G14" s="57">
        <f t="shared" si="1"/>
        <v>50</v>
      </c>
      <c r="H14" s="84">
        <f>'[5]15'!G14</f>
        <v>4</v>
      </c>
      <c r="I14" s="84">
        <f>'[20]2020-21'!$O16-'16'!I14</f>
        <v>2</v>
      </c>
      <c r="J14" s="57">
        <f t="shared" si="2"/>
        <v>50</v>
      </c>
      <c r="K14" s="84">
        <f>'[5]15'!J14</f>
        <v>0</v>
      </c>
      <c r="L14" s="84">
        <f>'[20]2020-21'!$AV16-'16'!L14</f>
        <v>0</v>
      </c>
      <c r="M14" s="57">
        <f t="shared" si="3"/>
        <v>0</v>
      </c>
      <c r="N14" s="87">
        <f>'[5]15'!M14</f>
        <v>0</v>
      </c>
      <c r="O14" s="84">
        <f>'[20]2020-21'!$BJ16-'16'!O14</f>
        <v>0</v>
      </c>
      <c r="P14" s="57">
        <f t="shared" si="4"/>
        <v>0</v>
      </c>
      <c r="Q14" s="84">
        <f>'[5]15'!P14</f>
        <v>32</v>
      </c>
      <c r="R14" s="46">
        <f>'[8]1'!$C17-'16'!R14</f>
        <v>8</v>
      </c>
      <c r="S14" s="57">
        <f t="shared" si="5"/>
        <v>25</v>
      </c>
      <c r="T14" s="70">
        <f>'[5]15'!R14</f>
        <v>76</v>
      </c>
      <c r="U14" s="46">
        <f>'[20]2020-21'!$DK16-'16'!U14</f>
        <v>39</v>
      </c>
      <c r="V14" s="57">
        <f t="shared" si="6"/>
        <v>51.315789473684212</v>
      </c>
      <c r="W14" s="84">
        <f>'[5]15'!T14</f>
        <v>76</v>
      </c>
      <c r="X14" s="46">
        <f>'[20]2020-21'!$DO16-'16'!X14</f>
        <v>39</v>
      </c>
      <c r="Y14" s="57">
        <f t="shared" si="7"/>
        <v>51.315789473684212</v>
      </c>
      <c r="Z14" s="84">
        <f>'[5]15'!W14</f>
        <v>62</v>
      </c>
      <c r="AA14" s="46">
        <f>'[20]2020-21'!$DS16-'16'!AA14</f>
        <v>15</v>
      </c>
      <c r="AB14" s="57">
        <f t="shared" si="8"/>
        <v>24.193548387096776</v>
      </c>
      <c r="AC14" s="29"/>
      <c r="AD14" s="32"/>
    </row>
    <row r="15" spans="1:32" s="33" customFormat="1" ht="18" customHeight="1" x14ac:dyDescent="0.25">
      <c r="A15" s="52" t="s">
        <v>29</v>
      </c>
      <c r="B15" s="96">
        <f>'[5]15'!B15</f>
        <v>205</v>
      </c>
      <c r="C15" s="84">
        <f>'[20]2020-21'!$C17-'16'!C15</f>
        <v>84</v>
      </c>
      <c r="D15" s="57">
        <f t="shared" si="0"/>
        <v>40.975609756097562</v>
      </c>
      <c r="E15" s="84">
        <f>'[5]15'!D15</f>
        <v>204</v>
      </c>
      <c r="F15" s="84">
        <f>'[20]2020-21'!$G17-'16'!F15</f>
        <v>84</v>
      </c>
      <c r="G15" s="57">
        <f t="shared" si="1"/>
        <v>41.17647058823529</v>
      </c>
      <c r="H15" s="84">
        <f>'[5]15'!G15</f>
        <v>18</v>
      </c>
      <c r="I15" s="84">
        <f>'[20]2020-21'!$O17-'16'!I15</f>
        <v>8</v>
      </c>
      <c r="J15" s="57">
        <f t="shared" si="2"/>
        <v>44.444444444444443</v>
      </c>
      <c r="K15" s="84">
        <f>'[5]15'!J15</f>
        <v>3</v>
      </c>
      <c r="L15" s="84">
        <f>'[20]2020-21'!$AV17-'16'!L15</f>
        <v>0</v>
      </c>
      <c r="M15" s="57">
        <f t="shared" si="3"/>
        <v>0</v>
      </c>
      <c r="N15" s="87">
        <f>'[5]15'!M15</f>
        <v>0</v>
      </c>
      <c r="O15" s="84">
        <f>'[20]2020-21'!$BJ17-'16'!O15</f>
        <v>0</v>
      </c>
      <c r="P15" s="57">
        <f t="shared" si="4"/>
        <v>0</v>
      </c>
      <c r="Q15" s="84">
        <f>'[5]15'!P15</f>
        <v>136</v>
      </c>
      <c r="R15" s="46">
        <f>'[8]1'!$C18-'16'!R15</f>
        <v>79</v>
      </c>
      <c r="S15" s="57">
        <f t="shared" si="5"/>
        <v>58.088235294117652</v>
      </c>
      <c r="T15" s="70">
        <f>'[5]15'!R15</f>
        <v>177</v>
      </c>
      <c r="U15" s="46">
        <f>'[20]2020-21'!$DK17-'16'!U15</f>
        <v>66</v>
      </c>
      <c r="V15" s="57">
        <f t="shared" si="6"/>
        <v>37.288135593220339</v>
      </c>
      <c r="W15" s="84">
        <f>'[5]15'!T15</f>
        <v>176</v>
      </c>
      <c r="X15" s="46">
        <f>'[20]2020-21'!$DO17-'16'!X15</f>
        <v>66</v>
      </c>
      <c r="Y15" s="57">
        <f t="shared" si="7"/>
        <v>37.5</v>
      </c>
      <c r="Z15" s="84">
        <f>'[5]15'!W15</f>
        <v>158</v>
      </c>
      <c r="AA15" s="46">
        <f>'[20]2020-21'!$DS17-'16'!AA15</f>
        <v>21</v>
      </c>
      <c r="AB15" s="57">
        <f t="shared" si="8"/>
        <v>13.291139240506327</v>
      </c>
      <c r="AC15" s="29"/>
      <c r="AD15" s="32"/>
    </row>
    <row r="16" spans="1:32" s="33" customFormat="1" ht="18" customHeight="1" x14ac:dyDescent="0.25">
      <c r="A16" s="52" t="s">
        <v>30</v>
      </c>
      <c r="B16" s="96">
        <f>'[5]15'!B16</f>
        <v>120</v>
      </c>
      <c r="C16" s="84">
        <f>'[20]2020-21'!$C18-'16'!C16</f>
        <v>94</v>
      </c>
      <c r="D16" s="57">
        <f t="shared" si="0"/>
        <v>78.333333333333329</v>
      </c>
      <c r="E16" s="84">
        <f>'[5]15'!D16</f>
        <v>117</v>
      </c>
      <c r="F16" s="84">
        <f>'[20]2020-21'!$G18-'16'!F16</f>
        <v>93</v>
      </c>
      <c r="G16" s="57">
        <f t="shared" si="1"/>
        <v>79.487179487179489</v>
      </c>
      <c r="H16" s="84">
        <f>'[5]15'!G16</f>
        <v>13</v>
      </c>
      <c r="I16" s="84">
        <f>'[20]2020-21'!$O18-'16'!I16</f>
        <v>10</v>
      </c>
      <c r="J16" s="57">
        <f t="shared" si="2"/>
        <v>76.923076923076934</v>
      </c>
      <c r="K16" s="84">
        <f>'[5]15'!J16</f>
        <v>2</v>
      </c>
      <c r="L16" s="84">
        <f>'[20]2020-21'!$AV18-'16'!L16</f>
        <v>0</v>
      </c>
      <c r="M16" s="57">
        <f t="shared" si="3"/>
        <v>0</v>
      </c>
      <c r="N16" s="87">
        <f>'[5]15'!M16</f>
        <v>0</v>
      </c>
      <c r="O16" s="84">
        <f>'[20]2020-21'!$BJ18-'16'!O16</f>
        <v>0</v>
      </c>
      <c r="P16" s="57">
        <f t="shared" si="4"/>
        <v>0</v>
      </c>
      <c r="Q16" s="84">
        <f>'[5]15'!P16</f>
        <v>116</v>
      </c>
      <c r="R16" s="46">
        <f>'[8]1'!$C19-'16'!R16</f>
        <v>35</v>
      </c>
      <c r="S16" s="57">
        <f t="shared" si="5"/>
        <v>30.172413793103448</v>
      </c>
      <c r="T16" s="70">
        <f>'[5]15'!R16</f>
        <v>107</v>
      </c>
      <c r="U16" s="46">
        <f>'[20]2020-21'!$DK18-'16'!U16</f>
        <v>75</v>
      </c>
      <c r="V16" s="57">
        <f t="shared" si="6"/>
        <v>70.09345794392523</v>
      </c>
      <c r="W16" s="84">
        <f>'[5]15'!T16</f>
        <v>105</v>
      </c>
      <c r="X16" s="46">
        <f>'[20]2020-21'!$DO18-'16'!X16</f>
        <v>74</v>
      </c>
      <c r="Y16" s="57">
        <f t="shared" si="7"/>
        <v>70.476190476190482</v>
      </c>
      <c r="Z16" s="84">
        <f>'[5]15'!W16</f>
        <v>104</v>
      </c>
      <c r="AA16" s="46">
        <f>'[20]2020-21'!$DS18-'16'!AA16</f>
        <v>44</v>
      </c>
      <c r="AB16" s="57">
        <f t="shared" si="8"/>
        <v>42.307692307692307</v>
      </c>
      <c r="AC16" s="29"/>
      <c r="AD16" s="32"/>
    </row>
    <row r="17" spans="1:30" s="33" customFormat="1" ht="18" customHeight="1" x14ac:dyDescent="0.25">
      <c r="A17" s="52" t="s">
        <v>31</v>
      </c>
      <c r="B17" s="96">
        <f>'[5]15'!B17</f>
        <v>285</v>
      </c>
      <c r="C17" s="84">
        <f>'[20]2020-21'!$C19-'16'!C17</f>
        <v>159</v>
      </c>
      <c r="D17" s="57">
        <f t="shared" si="0"/>
        <v>55.78947368421052</v>
      </c>
      <c r="E17" s="84">
        <f>'[5]15'!D17</f>
        <v>276</v>
      </c>
      <c r="F17" s="84">
        <f>'[20]2020-21'!$G19-'16'!F17</f>
        <v>154</v>
      </c>
      <c r="G17" s="57">
        <f t="shared" si="1"/>
        <v>55.797101449275367</v>
      </c>
      <c r="H17" s="84">
        <f>'[5]15'!G17</f>
        <v>21</v>
      </c>
      <c r="I17" s="84">
        <f>'[20]2020-21'!$O19-'16'!I17</f>
        <v>6</v>
      </c>
      <c r="J17" s="57">
        <f t="shared" si="2"/>
        <v>28.571428571428569</v>
      </c>
      <c r="K17" s="84">
        <f>'[5]15'!J17</f>
        <v>2</v>
      </c>
      <c r="L17" s="84">
        <f>'[20]2020-21'!$AV19-'16'!L17</f>
        <v>0</v>
      </c>
      <c r="M17" s="57">
        <f t="shared" si="3"/>
        <v>0</v>
      </c>
      <c r="N17" s="87">
        <f>'[5]15'!M17</f>
        <v>0</v>
      </c>
      <c r="O17" s="84">
        <f>'[20]2020-21'!$BJ19-'16'!O17</f>
        <v>0</v>
      </c>
      <c r="P17" s="57">
        <f t="shared" si="4"/>
        <v>0</v>
      </c>
      <c r="Q17" s="84">
        <f>'[5]15'!P17</f>
        <v>122</v>
      </c>
      <c r="R17" s="46">
        <f>'[8]1'!$C20-'16'!R17</f>
        <v>47</v>
      </c>
      <c r="S17" s="57">
        <f t="shared" si="5"/>
        <v>38.524590163934427</v>
      </c>
      <c r="T17" s="70">
        <f>'[5]15'!R17</f>
        <v>242</v>
      </c>
      <c r="U17" s="46">
        <f>'[20]2020-21'!$DK19-'16'!U17</f>
        <v>109</v>
      </c>
      <c r="V17" s="57">
        <f t="shared" si="6"/>
        <v>45.041322314049587</v>
      </c>
      <c r="W17" s="84">
        <f>'[5]15'!T17</f>
        <v>236</v>
      </c>
      <c r="X17" s="46">
        <f>'[20]2020-21'!$DO19-'16'!X17</f>
        <v>106</v>
      </c>
      <c r="Y17" s="57">
        <f t="shared" si="7"/>
        <v>44.915254237288138</v>
      </c>
      <c r="Z17" s="84">
        <f>'[5]15'!W17</f>
        <v>215</v>
      </c>
      <c r="AA17" s="46">
        <f>'[20]2020-21'!$DS19-'16'!AA17</f>
        <v>56</v>
      </c>
      <c r="AB17" s="57">
        <f t="shared" si="8"/>
        <v>26.046511627906977</v>
      </c>
      <c r="AC17" s="29"/>
      <c r="AD17" s="32"/>
    </row>
    <row r="18" spans="1:30" s="33" customFormat="1" ht="18" customHeight="1" x14ac:dyDescent="0.25">
      <c r="A18" s="52" t="s">
        <v>32</v>
      </c>
      <c r="B18" s="96">
        <f>'[5]15'!B18</f>
        <v>213</v>
      </c>
      <c r="C18" s="84">
        <f>'[20]2020-21'!$C20-'16'!C18</f>
        <v>272</v>
      </c>
      <c r="D18" s="57">
        <f t="shared" si="0"/>
        <v>127.69953051643192</v>
      </c>
      <c r="E18" s="84">
        <f>'[5]15'!D18</f>
        <v>210</v>
      </c>
      <c r="F18" s="84">
        <f>'[20]2020-21'!$G20-'16'!F18</f>
        <v>268</v>
      </c>
      <c r="G18" s="57">
        <f t="shared" si="1"/>
        <v>127.61904761904761</v>
      </c>
      <c r="H18" s="84">
        <f>'[5]15'!G18</f>
        <v>19</v>
      </c>
      <c r="I18" s="84">
        <f>'[20]2020-21'!$O20-'16'!I18</f>
        <v>7</v>
      </c>
      <c r="J18" s="57">
        <f t="shared" si="2"/>
        <v>36.84210526315789</v>
      </c>
      <c r="K18" s="84">
        <f>'[5]15'!J18</f>
        <v>1</v>
      </c>
      <c r="L18" s="84">
        <f>'[20]2020-21'!$AV20-'16'!L18</f>
        <v>0</v>
      </c>
      <c r="M18" s="57">
        <f t="shared" si="3"/>
        <v>0</v>
      </c>
      <c r="N18" s="87">
        <f>'[5]15'!M18</f>
        <v>0</v>
      </c>
      <c r="O18" s="84">
        <f>'[20]2020-21'!$BJ20-'16'!O18</f>
        <v>0</v>
      </c>
      <c r="P18" s="57">
        <f t="shared" si="4"/>
        <v>0</v>
      </c>
      <c r="Q18" s="84">
        <f>'[5]15'!P18</f>
        <v>118</v>
      </c>
      <c r="R18" s="46">
        <f>'[8]1'!$C21-'16'!R18</f>
        <v>97</v>
      </c>
      <c r="S18" s="57">
        <f t="shared" si="5"/>
        <v>82.203389830508485</v>
      </c>
      <c r="T18" s="70">
        <f>'[5]15'!R18</f>
        <v>179</v>
      </c>
      <c r="U18" s="46">
        <f>'[20]2020-21'!$DK20-'16'!U18</f>
        <v>238</v>
      </c>
      <c r="V18" s="57">
        <f t="shared" si="6"/>
        <v>132.9608938547486</v>
      </c>
      <c r="W18" s="84">
        <f>'[5]15'!T18</f>
        <v>177</v>
      </c>
      <c r="X18" s="46">
        <f>'[20]2020-21'!$DO20-'16'!X18</f>
        <v>235</v>
      </c>
      <c r="Y18" s="57">
        <f t="shared" si="7"/>
        <v>132.76836158192091</v>
      </c>
      <c r="Z18" s="84">
        <f>'[5]15'!W18</f>
        <v>141</v>
      </c>
      <c r="AA18" s="46">
        <f>'[20]2020-21'!$DS20-'16'!AA18</f>
        <v>68</v>
      </c>
      <c r="AB18" s="57">
        <f t="shared" si="8"/>
        <v>48.226950354609926</v>
      </c>
      <c r="AC18" s="29"/>
      <c r="AD18" s="32"/>
    </row>
    <row r="19" spans="1:30" s="33" customFormat="1" ht="18" customHeight="1" x14ac:dyDescent="0.25">
      <c r="A19" s="52" t="s">
        <v>33</v>
      </c>
      <c r="B19" s="96">
        <f>'[5]15'!B19</f>
        <v>329</v>
      </c>
      <c r="C19" s="84">
        <f>'[20]2020-21'!$C21-'16'!C19</f>
        <v>215</v>
      </c>
      <c r="D19" s="57">
        <f t="shared" si="0"/>
        <v>65.349544072948333</v>
      </c>
      <c r="E19" s="84">
        <f>'[5]15'!D19</f>
        <v>321</v>
      </c>
      <c r="F19" s="84">
        <f>'[20]2020-21'!$G21-'16'!F19</f>
        <v>215</v>
      </c>
      <c r="G19" s="57">
        <f t="shared" si="1"/>
        <v>66.978193146417439</v>
      </c>
      <c r="H19" s="84">
        <f>'[5]15'!G19</f>
        <v>20</v>
      </c>
      <c r="I19" s="84">
        <f>'[20]2020-21'!$O21-'16'!I19</f>
        <v>15</v>
      </c>
      <c r="J19" s="57">
        <f t="shared" si="2"/>
        <v>75</v>
      </c>
      <c r="K19" s="84">
        <f>'[5]15'!J19</f>
        <v>0</v>
      </c>
      <c r="L19" s="84">
        <f>'[20]2020-21'!$AV21-'16'!L19</f>
        <v>0</v>
      </c>
      <c r="M19" s="57">
        <f t="shared" si="3"/>
        <v>0</v>
      </c>
      <c r="N19" s="87">
        <f>'[5]15'!M19</f>
        <v>0</v>
      </c>
      <c r="O19" s="84">
        <f>'[20]2020-21'!$BJ21-'16'!O19</f>
        <v>0</v>
      </c>
      <c r="P19" s="57">
        <f t="shared" si="4"/>
        <v>0</v>
      </c>
      <c r="Q19" s="84">
        <f>'[5]15'!P19</f>
        <v>221</v>
      </c>
      <c r="R19" s="46">
        <f>'[8]1'!$C22-'16'!R19</f>
        <v>129</v>
      </c>
      <c r="S19" s="57">
        <f t="shared" si="5"/>
        <v>58.371040723981906</v>
      </c>
      <c r="T19" s="70">
        <f>'[5]15'!R19</f>
        <v>289</v>
      </c>
      <c r="U19" s="46">
        <f>'[20]2020-21'!$DK21-'16'!U19</f>
        <v>168</v>
      </c>
      <c r="V19" s="57">
        <f t="shared" si="6"/>
        <v>58.131487889273359</v>
      </c>
      <c r="W19" s="84">
        <f>'[5]15'!T19</f>
        <v>286</v>
      </c>
      <c r="X19" s="46">
        <f>'[20]2020-21'!$DO21-'16'!X19</f>
        <v>168</v>
      </c>
      <c r="Y19" s="57">
        <f t="shared" si="7"/>
        <v>58.74125874125874</v>
      </c>
      <c r="Z19" s="84">
        <f>'[5]15'!W19</f>
        <v>269</v>
      </c>
      <c r="AA19" s="46">
        <f>'[20]2020-21'!$DS21-'16'!AA19</f>
        <v>109</v>
      </c>
      <c r="AB19" s="57">
        <f t="shared" si="8"/>
        <v>40.520446096654275</v>
      </c>
      <c r="AC19" s="29"/>
      <c r="AD19" s="32"/>
    </row>
    <row r="20" spans="1:30" s="33" customFormat="1" ht="18" customHeight="1" x14ac:dyDescent="0.25">
      <c r="A20" s="52" t="s">
        <v>34</v>
      </c>
      <c r="B20" s="96">
        <f>'[5]15'!B20</f>
        <v>10</v>
      </c>
      <c r="C20" s="84">
        <f>'[20]2020-21'!$C22-'16'!C20</f>
        <v>12</v>
      </c>
      <c r="D20" s="57">
        <f t="shared" si="0"/>
        <v>120</v>
      </c>
      <c r="E20" s="84">
        <f>'[5]15'!D20</f>
        <v>9</v>
      </c>
      <c r="F20" s="84">
        <f>'[20]2020-21'!$G22-'16'!F20</f>
        <v>12</v>
      </c>
      <c r="G20" s="57">
        <f t="shared" si="1"/>
        <v>133.33333333333331</v>
      </c>
      <c r="H20" s="84">
        <f>'[5]15'!G20</f>
        <v>3</v>
      </c>
      <c r="I20" s="84">
        <f>'[20]2020-21'!$O22-'16'!I20</f>
        <v>0</v>
      </c>
      <c r="J20" s="57">
        <f t="shared" si="2"/>
        <v>0</v>
      </c>
      <c r="K20" s="84">
        <f>'[5]15'!J20</f>
        <v>0</v>
      </c>
      <c r="L20" s="84">
        <f>'[20]2020-21'!$AV22-'16'!L20</f>
        <v>0</v>
      </c>
      <c r="M20" s="57">
        <f t="shared" si="3"/>
        <v>0</v>
      </c>
      <c r="N20" s="87">
        <f>'[5]15'!M20</f>
        <v>0</v>
      </c>
      <c r="O20" s="84">
        <f>'[20]2020-21'!$BJ22-'16'!O20</f>
        <v>0</v>
      </c>
      <c r="P20" s="57">
        <f t="shared" si="4"/>
        <v>0</v>
      </c>
      <c r="Q20" s="84">
        <f>'[5]15'!P20</f>
        <v>3</v>
      </c>
      <c r="R20" s="46">
        <f>'[8]1'!$C23-'16'!R20</f>
        <v>0</v>
      </c>
      <c r="S20" s="57">
        <f t="shared" si="5"/>
        <v>0</v>
      </c>
      <c r="T20" s="70">
        <f>'[5]15'!R20</f>
        <v>7</v>
      </c>
      <c r="U20" s="46">
        <f>'[20]2020-21'!$DK22-'16'!U20</f>
        <v>7</v>
      </c>
      <c r="V20" s="57">
        <f t="shared" si="6"/>
        <v>100</v>
      </c>
      <c r="W20" s="84">
        <f>'[5]15'!T20</f>
        <v>7</v>
      </c>
      <c r="X20" s="46">
        <f>'[20]2020-21'!$DO22-'16'!X20</f>
        <v>7</v>
      </c>
      <c r="Y20" s="57">
        <f t="shared" si="7"/>
        <v>100</v>
      </c>
      <c r="Z20" s="84">
        <f>'[5]15'!W20</f>
        <v>5</v>
      </c>
      <c r="AA20" s="46">
        <f>'[20]2020-21'!$DS22-'16'!AA20</f>
        <v>3</v>
      </c>
      <c r="AB20" s="57">
        <f t="shared" si="8"/>
        <v>60</v>
      </c>
      <c r="AC20" s="29"/>
      <c r="AD20" s="32"/>
    </row>
    <row r="21" spans="1:30" s="33" customFormat="1" ht="18" customHeight="1" x14ac:dyDescent="0.25">
      <c r="A21" s="52" t="s">
        <v>35</v>
      </c>
      <c r="B21" s="96">
        <f>'[5]15'!B21</f>
        <v>175</v>
      </c>
      <c r="C21" s="84">
        <f>'[20]2020-21'!$C23-'16'!C21</f>
        <v>139</v>
      </c>
      <c r="D21" s="57">
        <f t="shared" si="0"/>
        <v>79.428571428571431</v>
      </c>
      <c r="E21" s="84">
        <f>'[5]15'!D21</f>
        <v>156</v>
      </c>
      <c r="F21" s="84">
        <f>'[20]2020-21'!$G23-'16'!F21</f>
        <v>135</v>
      </c>
      <c r="G21" s="57">
        <f t="shared" si="1"/>
        <v>86.538461538461547</v>
      </c>
      <c r="H21" s="84">
        <f>'[5]15'!G21</f>
        <v>14</v>
      </c>
      <c r="I21" s="84">
        <f>'[20]2020-21'!$O23-'16'!I21</f>
        <v>5</v>
      </c>
      <c r="J21" s="57">
        <f t="shared" si="2"/>
        <v>35.714285714285715</v>
      </c>
      <c r="K21" s="84">
        <f>'[5]15'!J21</f>
        <v>1</v>
      </c>
      <c r="L21" s="84">
        <f>'[20]2020-21'!$AV23-'16'!L21</f>
        <v>0</v>
      </c>
      <c r="M21" s="57">
        <f t="shared" si="3"/>
        <v>0</v>
      </c>
      <c r="N21" s="87">
        <f>'[5]15'!M21</f>
        <v>2</v>
      </c>
      <c r="O21" s="84">
        <f>'[20]2020-21'!$BJ23-'16'!O21</f>
        <v>0</v>
      </c>
      <c r="P21" s="57">
        <f t="shared" si="4"/>
        <v>0</v>
      </c>
      <c r="Q21" s="84">
        <f>'[5]15'!P21</f>
        <v>73</v>
      </c>
      <c r="R21" s="46">
        <f>'[8]1'!$C24-'16'!R21</f>
        <v>34</v>
      </c>
      <c r="S21" s="57">
        <f t="shared" si="5"/>
        <v>46.575342465753423</v>
      </c>
      <c r="T21" s="70">
        <f>'[5]15'!R21</f>
        <v>148</v>
      </c>
      <c r="U21" s="46">
        <f>'[20]2020-21'!$DK23-'16'!U21</f>
        <v>121</v>
      </c>
      <c r="V21" s="57">
        <f t="shared" si="6"/>
        <v>81.756756756756758</v>
      </c>
      <c r="W21" s="84">
        <f>'[5]15'!T21</f>
        <v>132</v>
      </c>
      <c r="X21" s="46">
        <f>'[20]2020-21'!$DO23-'16'!X21</f>
        <v>117</v>
      </c>
      <c r="Y21" s="57">
        <f t="shared" si="7"/>
        <v>88.63636363636364</v>
      </c>
      <c r="Z21" s="84">
        <f>'[5]15'!W21</f>
        <v>111</v>
      </c>
      <c r="AA21" s="46">
        <f>'[20]2020-21'!$DS23-'16'!AA21</f>
        <v>31</v>
      </c>
      <c r="AB21" s="57">
        <f t="shared" si="8"/>
        <v>27.927927927927925</v>
      </c>
      <c r="AC21" s="29"/>
      <c r="AD21" s="32"/>
    </row>
    <row r="22" spans="1:30" s="33" customFormat="1" ht="18" customHeight="1" x14ac:dyDescent="0.25">
      <c r="A22" s="52" t="s">
        <v>36</v>
      </c>
      <c r="B22" s="96">
        <f>'[5]15'!B22</f>
        <v>162</v>
      </c>
      <c r="C22" s="84">
        <f>'[20]2020-21'!$C24-'16'!C22</f>
        <v>177</v>
      </c>
      <c r="D22" s="57">
        <f t="shared" si="0"/>
        <v>109.25925925925925</v>
      </c>
      <c r="E22" s="84">
        <f>'[5]15'!D22</f>
        <v>159</v>
      </c>
      <c r="F22" s="84">
        <f>'[20]2020-21'!$G24-'16'!F22</f>
        <v>175</v>
      </c>
      <c r="G22" s="57">
        <f t="shared" si="1"/>
        <v>110.062893081761</v>
      </c>
      <c r="H22" s="84">
        <f>'[5]15'!G22</f>
        <v>3</v>
      </c>
      <c r="I22" s="84">
        <f>'[20]2020-21'!$O24-'16'!I22</f>
        <v>3</v>
      </c>
      <c r="J22" s="57">
        <f t="shared" si="2"/>
        <v>100</v>
      </c>
      <c r="K22" s="84">
        <f>'[5]15'!J22</f>
        <v>1</v>
      </c>
      <c r="L22" s="84">
        <f>'[20]2020-21'!$AV24-'16'!L22</f>
        <v>0</v>
      </c>
      <c r="M22" s="57">
        <f t="shared" si="3"/>
        <v>0</v>
      </c>
      <c r="N22" s="87">
        <f>'[5]15'!M22</f>
        <v>0</v>
      </c>
      <c r="O22" s="84">
        <f>'[20]2020-21'!$BJ24-'16'!O22</f>
        <v>0</v>
      </c>
      <c r="P22" s="57">
        <f t="shared" si="4"/>
        <v>0</v>
      </c>
      <c r="Q22" s="84">
        <f>'[5]15'!P22</f>
        <v>156</v>
      </c>
      <c r="R22" s="46">
        <f>'[8]1'!$C25-'16'!R22</f>
        <v>146</v>
      </c>
      <c r="S22" s="57">
        <f t="shared" si="5"/>
        <v>93.589743589743591</v>
      </c>
      <c r="T22" s="70">
        <f>'[5]15'!R22</f>
        <v>148</v>
      </c>
      <c r="U22" s="46">
        <f>'[20]2020-21'!$DK24-'16'!U22</f>
        <v>150</v>
      </c>
      <c r="V22" s="57">
        <f t="shared" si="6"/>
        <v>101.35135135135135</v>
      </c>
      <c r="W22" s="84">
        <f>'[5]15'!T22</f>
        <v>147</v>
      </c>
      <c r="X22" s="46">
        <f>'[20]2020-21'!$DO24-'16'!X22</f>
        <v>148</v>
      </c>
      <c r="Y22" s="57">
        <f t="shared" si="7"/>
        <v>100.68027210884354</v>
      </c>
      <c r="Z22" s="84">
        <f>'[5]15'!W22</f>
        <v>127</v>
      </c>
      <c r="AA22" s="46">
        <f>'[20]2020-21'!$DS24-'16'!AA22</f>
        <v>55</v>
      </c>
      <c r="AB22" s="57">
        <f t="shared" si="8"/>
        <v>43.30708661417323</v>
      </c>
      <c r="AC22" s="29"/>
      <c r="AD22" s="32"/>
    </row>
    <row r="23" spans="1:30" s="33" customFormat="1" ht="18" customHeight="1" x14ac:dyDescent="0.25">
      <c r="A23" s="52" t="s">
        <v>37</v>
      </c>
      <c r="B23" s="96">
        <f>'[5]15'!B23</f>
        <v>227</v>
      </c>
      <c r="C23" s="84">
        <f>'[20]2020-21'!$C25-'16'!C23</f>
        <v>151</v>
      </c>
      <c r="D23" s="57">
        <f t="shared" si="0"/>
        <v>66.519823788546248</v>
      </c>
      <c r="E23" s="84">
        <f>'[5]15'!D23</f>
        <v>227</v>
      </c>
      <c r="F23" s="84">
        <f>'[20]2020-21'!$G25-'16'!F23</f>
        <v>151</v>
      </c>
      <c r="G23" s="57">
        <f t="shared" si="1"/>
        <v>66.519823788546248</v>
      </c>
      <c r="H23" s="84">
        <f>'[5]15'!G23</f>
        <v>10</v>
      </c>
      <c r="I23" s="84">
        <f>'[20]2020-21'!$O25-'16'!I23</f>
        <v>6</v>
      </c>
      <c r="J23" s="57">
        <f t="shared" si="2"/>
        <v>60</v>
      </c>
      <c r="K23" s="84">
        <f>'[5]15'!J23</f>
        <v>0</v>
      </c>
      <c r="L23" s="84">
        <f>'[20]2020-21'!$AV25-'16'!L23</f>
        <v>0</v>
      </c>
      <c r="M23" s="57">
        <f t="shared" si="3"/>
        <v>0</v>
      </c>
      <c r="N23" s="87">
        <f>'[5]15'!M23</f>
        <v>0</v>
      </c>
      <c r="O23" s="84">
        <f>'[20]2020-21'!$BJ25-'16'!O23</f>
        <v>0</v>
      </c>
      <c r="P23" s="57">
        <f t="shared" si="4"/>
        <v>0</v>
      </c>
      <c r="Q23" s="84">
        <f>'[5]15'!P23</f>
        <v>19</v>
      </c>
      <c r="R23" s="46">
        <f>'[8]1'!$C26-'16'!R23</f>
        <v>17</v>
      </c>
      <c r="S23" s="57">
        <f t="shared" si="5"/>
        <v>89.473684210526315</v>
      </c>
      <c r="T23" s="70">
        <f>'[5]15'!R23</f>
        <v>206</v>
      </c>
      <c r="U23" s="46">
        <f>'[20]2020-21'!$DK25-'16'!U23</f>
        <v>131</v>
      </c>
      <c r="V23" s="57">
        <f t="shared" si="6"/>
        <v>63.592233009708742</v>
      </c>
      <c r="W23" s="84">
        <f>'[5]15'!T23</f>
        <v>206</v>
      </c>
      <c r="X23" s="46">
        <f>'[20]2020-21'!$DO25-'16'!X23</f>
        <v>131</v>
      </c>
      <c r="Y23" s="57">
        <f t="shared" si="7"/>
        <v>63.592233009708742</v>
      </c>
      <c r="Z23" s="84">
        <f>'[5]15'!W23</f>
        <v>141</v>
      </c>
      <c r="AA23" s="46">
        <f>'[20]2020-21'!$DS25-'16'!AA23</f>
        <v>43</v>
      </c>
      <c r="AB23" s="57">
        <f t="shared" si="8"/>
        <v>30.49645390070922</v>
      </c>
      <c r="AC23" s="29"/>
      <c r="AD23" s="32"/>
    </row>
    <row r="24" spans="1:30" s="33" customFormat="1" ht="18" customHeight="1" x14ac:dyDescent="0.25">
      <c r="A24" s="52" t="s">
        <v>38</v>
      </c>
      <c r="B24" s="96">
        <f>'[5]15'!B24</f>
        <v>165</v>
      </c>
      <c r="C24" s="84">
        <f>'[20]2020-21'!$C26-'16'!C24</f>
        <v>109</v>
      </c>
      <c r="D24" s="57">
        <f t="shared" si="0"/>
        <v>66.060606060606062</v>
      </c>
      <c r="E24" s="84">
        <f>'[5]15'!D24</f>
        <v>164</v>
      </c>
      <c r="F24" s="84">
        <f>'[20]2020-21'!$G26-'16'!F24</f>
        <v>109</v>
      </c>
      <c r="G24" s="57">
        <f t="shared" si="1"/>
        <v>66.463414634146346</v>
      </c>
      <c r="H24" s="84">
        <f>'[5]15'!G24</f>
        <v>5</v>
      </c>
      <c r="I24" s="84">
        <f>'[20]2020-21'!$O26-'16'!I24</f>
        <v>3</v>
      </c>
      <c r="J24" s="57">
        <f t="shared" si="2"/>
        <v>60</v>
      </c>
      <c r="K24" s="84">
        <f>'[5]15'!J24</f>
        <v>0</v>
      </c>
      <c r="L24" s="84">
        <f>'[20]2020-21'!$AV26-'16'!L24</f>
        <v>0</v>
      </c>
      <c r="M24" s="57">
        <f t="shared" si="3"/>
        <v>0</v>
      </c>
      <c r="N24" s="87">
        <f>'[5]15'!M24</f>
        <v>0</v>
      </c>
      <c r="O24" s="84">
        <f>'[20]2020-21'!$BJ26-'16'!O24</f>
        <v>0</v>
      </c>
      <c r="P24" s="57">
        <f t="shared" si="4"/>
        <v>0</v>
      </c>
      <c r="Q24" s="84">
        <f>'[5]15'!P24</f>
        <v>81</v>
      </c>
      <c r="R24" s="46">
        <f>'[8]1'!$C27-'16'!R24</f>
        <v>23</v>
      </c>
      <c r="S24" s="57">
        <f t="shared" si="5"/>
        <v>28.39506172839506</v>
      </c>
      <c r="T24" s="70">
        <f>'[5]15'!R24</f>
        <v>152</v>
      </c>
      <c r="U24" s="46">
        <f>'[20]2020-21'!$DK26-'16'!U24</f>
        <v>88</v>
      </c>
      <c r="V24" s="57">
        <f t="shared" si="6"/>
        <v>57.894736842105267</v>
      </c>
      <c r="W24" s="84">
        <f>'[5]15'!T24</f>
        <v>152</v>
      </c>
      <c r="X24" s="46">
        <f>'[20]2020-21'!$DO26-'16'!X24</f>
        <v>88</v>
      </c>
      <c r="Y24" s="57">
        <f t="shared" si="7"/>
        <v>57.894736842105267</v>
      </c>
      <c r="Z24" s="84">
        <f>'[5]15'!W24</f>
        <v>119</v>
      </c>
      <c r="AA24" s="46">
        <f>'[20]2020-21'!$DS26-'16'!AA24</f>
        <v>33</v>
      </c>
      <c r="AB24" s="57">
        <f t="shared" si="8"/>
        <v>27.731092436974791</v>
      </c>
      <c r="AC24" s="29"/>
      <c r="AD24" s="32"/>
    </row>
    <row r="25" spans="1:30" s="33" customFormat="1" ht="18" customHeight="1" x14ac:dyDescent="0.25">
      <c r="A25" s="53" t="s">
        <v>39</v>
      </c>
      <c r="B25" s="96">
        <f>'[5]15'!B25</f>
        <v>147</v>
      </c>
      <c r="C25" s="84">
        <f>'[20]2020-21'!$C27-'16'!C25</f>
        <v>0</v>
      </c>
      <c r="D25" s="57">
        <f t="shared" si="0"/>
        <v>0</v>
      </c>
      <c r="E25" s="84">
        <f>'[5]15'!D25</f>
        <v>132</v>
      </c>
      <c r="F25" s="84">
        <f>'[20]2020-21'!$G27-'16'!F25</f>
        <v>0</v>
      </c>
      <c r="G25" s="57">
        <f t="shared" si="1"/>
        <v>0</v>
      </c>
      <c r="H25" s="84">
        <f>'[5]15'!G25</f>
        <v>8</v>
      </c>
      <c r="I25" s="84">
        <f>'[20]2020-21'!$O27-'16'!I25</f>
        <v>0</v>
      </c>
      <c r="J25" s="57">
        <f t="shared" si="2"/>
        <v>0</v>
      </c>
      <c r="K25" s="84">
        <f>'[5]15'!J25</f>
        <v>1</v>
      </c>
      <c r="L25" s="84">
        <f>'[20]2020-21'!$AV27-'16'!L25</f>
        <v>0</v>
      </c>
      <c r="M25" s="57">
        <f t="shared" si="3"/>
        <v>0</v>
      </c>
      <c r="N25" s="87">
        <f>'[5]15'!M25</f>
        <v>2</v>
      </c>
      <c r="O25" s="84">
        <f>'[20]2020-21'!$BJ27-'16'!O25</f>
        <v>0</v>
      </c>
      <c r="P25" s="57">
        <f t="shared" si="4"/>
        <v>0</v>
      </c>
      <c r="Q25" s="84">
        <f>'[5]15'!P25</f>
        <v>35</v>
      </c>
      <c r="R25" s="46">
        <f>'[8]1'!$C28-'16'!R25</f>
        <v>0</v>
      </c>
      <c r="S25" s="57">
        <f t="shared" si="5"/>
        <v>0</v>
      </c>
      <c r="T25" s="70">
        <f>'[5]15'!R25</f>
        <v>125</v>
      </c>
      <c r="U25" s="46">
        <f>'[20]2020-21'!$DK27-'16'!U25</f>
        <v>0</v>
      </c>
      <c r="V25" s="57">
        <f t="shared" si="6"/>
        <v>0</v>
      </c>
      <c r="W25" s="84">
        <f>'[5]15'!T25</f>
        <v>117</v>
      </c>
      <c r="X25" s="46">
        <f>'[20]2020-21'!$DO27-'16'!X25</f>
        <v>0</v>
      </c>
      <c r="Y25" s="57">
        <f t="shared" si="7"/>
        <v>0</v>
      </c>
      <c r="Z25" s="84">
        <f>'[5]15'!W25</f>
        <v>98</v>
      </c>
      <c r="AA25" s="46">
        <f>'[20]2020-21'!$DS27-'16'!AA25</f>
        <v>0</v>
      </c>
      <c r="AB25" s="57">
        <f t="shared" si="8"/>
        <v>0</v>
      </c>
      <c r="AC25" s="29"/>
      <c r="AD25" s="32"/>
    </row>
    <row r="26" spans="1:30" s="33" customFormat="1" ht="18" customHeight="1" x14ac:dyDescent="0.25">
      <c r="A26" s="52" t="s">
        <v>40</v>
      </c>
      <c r="B26" s="96">
        <f>'[5]15'!B26</f>
        <v>2614</v>
      </c>
      <c r="C26" s="84">
        <f>'[20]2020-21'!$C28-'16'!C26</f>
        <v>1922</v>
      </c>
      <c r="D26" s="57">
        <f t="shared" si="0"/>
        <v>73.527161438408569</v>
      </c>
      <c r="E26" s="84">
        <f>'[5]15'!D26</f>
        <v>2354</v>
      </c>
      <c r="F26" s="84">
        <f>'[20]2020-21'!$G28-'16'!F26</f>
        <v>1704</v>
      </c>
      <c r="G26" s="57">
        <f t="shared" si="1"/>
        <v>72.387425658453694</v>
      </c>
      <c r="H26" s="84">
        <f>'[5]15'!G26</f>
        <v>157</v>
      </c>
      <c r="I26" s="84">
        <f>'[20]2020-21'!$O28-'16'!I26</f>
        <v>84</v>
      </c>
      <c r="J26" s="57">
        <f t="shared" si="2"/>
        <v>53.503184713375795</v>
      </c>
      <c r="K26" s="84">
        <f>'[5]15'!J26</f>
        <v>14</v>
      </c>
      <c r="L26" s="84">
        <f>'[20]2020-21'!$AV28-'16'!L26</f>
        <v>14</v>
      </c>
      <c r="M26" s="57">
        <f t="shared" si="3"/>
        <v>100</v>
      </c>
      <c r="N26" s="87">
        <f>'[5]15'!M26</f>
        <v>1</v>
      </c>
      <c r="O26" s="84">
        <f>'[20]2020-21'!$BJ28-'16'!O26</f>
        <v>0</v>
      </c>
      <c r="P26" s="57">
        <f t="shared" si="4"/>
        <v>0</v>
      </c>
      <c r="Q26" s="84">
        <f>'[5]15'!P26</f>
        <v>1406</v>
      </c>
      <c r="R26" s="46">
        <f>'[8]1'!$C29-'16'!R26</f>
        <v>1447</v>
      </c>
      <c r="S26" s="57">
        <f t="shared" si="5"/>
        <v>102.91607396870555</v>
      </c>
      <c r="T26" s="70">
        <f>'[5]15'!R26</f>
        <v>2200</v>
      </c>
      <c r="U26" s="46">
        <f>'[20]2020-21'!$DK28-'16'!U26</f>
        <v>1457</v>
      </c>
      <c r="V26" s="57">
        <f t="shared" si="6"/>
        <v>66.22727272727272</v>
      </c>
      <c r="W26" s="84">
        <f>'[5]15'!T26</f>
        <v>1977</v>
      </c>
      <c r="X26" s="46">
        <f>'[20]2020-21'!$DO28-'16'!X26</f>
        <v>1312</v>
      </c>
      <c r="Y26" s="57">
        <f t="shared" si="7"/>
        <v>66.363176530096098</v>
      </c>
      <c r="Z26" s="84">
        <f>'[5]15'!W26</f>
        <v>1570</v>
      </c>
      <c r="AA26" s="46">
        <f>'[20]2020-21'!$DS28-'16'!AA26</f>
        <v>749</v>
      </c>
      <c r="AB26" s="57">
        <f t="shared" si="8"/>
        <v>47.70700636942675</v>
      </c>
      <c r="AC26" s="29"/>
      <c r="AD26" s="32"/>
    </row>
    <row r="27" spans="1:30" s="33" customFormat="1" ht="18" customHeight="1" x14ac:dyDescent="0.25">
      <c r="A27" s="52" t="s">
        <v>41</v>
      </c>
      <c r="B27" s="96">
        <f>'[5]15'!B27</f>
        <v>660</v>
      </c>
      <c r="C27" s="84">
        <f>'[20]2020-21'!$C29-'16'!C27</f>
        <v>540</v>
      </c>
      <c r="D27" s="57">
        <f t="shared" si="0"/>
        <v>81.818181818181827</v>
      </c>
      <c r="E27" s="84">
        <f>'[5]15'!D27</f>
        <v>650</v>
      </c>
      <c r="F27" s="84">
        <f>'[20]2020-21'!$G29-'16'!F27</f>
        <v>528</v>
      </c>
      <c r="G27" s="57">
        <f t="shared" si="1"/>
        <v>81.230769230769226</v>
      </c>
      <c r="H27" s="84">
        <f>'[5]15'!G27</f>
        <v>47</v>
      </c>
      <c r="I27" s="84">
        <f>'[20]2020-21'!$O29-'16'!I27</f>
        <v>26</v>
      </c>
      <c r="J27" s="57">
        <f t="shared" si="2"/>
        <v>55.319148936170215</v>
      </c>
      <c r="K27" s="84">
        <f>'[5]15'!J27</f>
        <v>7</v>
      </c>
      <c r="L27" s="84">
        <f>'[20]2020-21'!$AV29-'16'!L27</f>
        <v>3</v>
      </c>
      <c r="M27" s="57">
        <f t="shared" si="3"/>
        <v>42.857142857142854</v>
      </c>
      <c r="N27" s="87">
        <f>'[5]15'!M27</f>
        <v>5</v>
      </c>
      <c r="O27" s="84">
        <f>'[20]2020-21'!$BJ29-'16'!O27</f>
        <v>0</v>
      </c>
      <c r="P27" s="57">
        <f t="shared" si="4"/>
        <v>0</v>
      </c>
      <c r="Q27" s="84">
        <f>'[5]15'!P27</f>
        <v>568</v>
      </c>
      <c r="R27" s="46">
        <f>'[8]1'!$C30-'16'!R27</f>
        <v>352</v>
      </c>
      <c r="S27" s="57">
        <f t="shared" si="5"/>
        <v>61.971830985915489</v>
      </c>
      <c r="T27" s="70">
        <f>'[5]15'!R27</f>
        <v>549</v>
      </c>
      <c r="U27" s="46">
        <f>'[20]2020-21'!$DK29-'16'!U27</f>
        <v>361</v>
      </c>
      <c r="V27" s="57">
        <f t="shared" si="6"/>
        <v>65.755919854280506</v>
      </c>
      <c r="W27" s="84">
        <f>'[5]15'!T27</f>
        <v>548</v>
      </c>
      <c r="X27" s="46">
        <f>'[20]2020-21'!$DO29-'16'!X27</f>
        <v>355</v>
      </c>
      <c r="Y27" s="57">
        <f t="shared" si="7"/>
        <v>64.78102189781022</v>
      </c>
      <c r="Z27" s="84">
        <f>'[5]15'!W27</f>
        <v>484</v>
      </c>
      <c r="AA27" s="46">
        <f>'[20]2020-21'!$DS29-'16'!AA27</f>
        <v>205</v>
      </c>
      <c r="AB27" s="57">
        <f t="shared" si="8"/>
        <v>42.355371900826441</v>
      </c>
      <c r="AC27" s="29"/>
      <c r="AD27" s="32"/>
    </row>
    <row r="28" spans="1:30" s="33" customFormat="1" ht="18" customHeight="1" x14ac:dyDescent="0.25">
      <c r="A28" s="54" t="s">
        <v>42</v>
      </c>
      <c r="B28" s="96">
        <f>'[5]15'!B28</f>
        <v>628</v>
      </c>
      <c r="C28" s="84">
        <f>'[20]2020-21'!$C30-'16'!C28</f>
        <v>542</v>
      </c>
      <c r="D28" s="57">
        <f t="shared" si="0"/>
        <v>86.30573248407643</v>
      </c>
      <c r="E28" s="84">
        <f>'[5]15'!D28</f>
        <v>612</v>
      </c>
      <c r="F28" s="84">
        <f>'[20]2020-21'!$G30-'16'!F28</f>
        <v>503</v>
      </c>
      <c r="G28" s="57">
        <f t="shared" si="1"/>
        <v>82.189542483660134</v>
      </c>
      <c r="H28" s="84">
        <f>'[5]15'!G28</f>
        <v>34</v>
      </c>
      <c r="I28" s="84">
        <f>'[20]2020-21'!$O30-'16'!I28</f>
        <v>35</v>
      </c>
      <c r="J28" s="57">
        <f t="shared" si="2"/>
        <v>102.94117647058823</v>
      </c>
      <c r="K28" s="84">
        <f>'[5]15'!J28</f>
        <v>2</v>
      </c>
      <c r="L28" s="84">
        <f>'[20]2020-21'!$AV30-'16'!L28</f>
        <v>1</v>
      </c>
      <c r="M28" s="57">
        <f t="shared" si="3"/>
        <v>50</v>
      </c>
      <c r="N28" s="87">
        <f>'[5]15'!M28</f>
        <v>1</v>
      </c>
      <c r="O28" s="84">
        <f>'[20]2020-21'!$BJ30-'16'!O28</f>
        <v>0</v>
      </c>
      <c r="P28" s="57">
        <f t="shared" si="4"/>
        <v>0</v>
      </c>
      <c r="Q28" s="84">
        <f>'[5]15'!P28</f>
        <v>576</v>
      </c>
      <c r="R28" s="46">
        <f>'[8]1'!$C31-'16'!R28</f>
        <v>238</v>
      </c>
      <c r="S28" s="57">
        <f t="shared" si="5"/>
        <v>41.319444444444443</v>
      </c>
      <c r="T28" s="70">
        <f>'[5]15'!R28</f>
        <v>537</v>
      </c>
      <c r="U28" s="46">
        <f>'[20]2020-21'!$DK30-'16'!U28</f>
        <v>377</v>
      </c>
      <c r="V28" s="57">
        <f t="shared" si="6"/>
        <v>70.204841713221597</v>
      </c>
      <c r="W28" s="84">
        <f>'[5]15'!T28</f>
        <v>527</v>
      </c>
      <c r="X28" s="46">
        <f>'[20]2020-21'!$DO30-'16'!X28</f>
        <v>346</v>
      </c>
      <c r="Y28" s="57">
        <f t="shared" si="7"/>
        <v>65.654648956356738</v>
      </c>
      <c r="Z28" s="84">
        <f>'[5]15'!W28</f>
        <v>452</v>
      </c>
      <c r="AA28" s="46">
        <f>'[20]2020-21'!$DS30-'16'!AA28</f>
        <v>170</v>
      </c>
      <c r="AB28" s="57">
        <f t="shared" si="8"/>
        <v>37.610619469026545</v>
      </c>
      <c r="AC28" s="29"/>
      <c r="AD28" s="32"/>
    </row>
    <row r="29" spans="1:30" ht="46.5" customHeight="1" x14ac:dyDescent="0.2">
      <c r="A29" s="35"/>
      <c r="B29" s="75"/>
      <c r="C29" s="35"/>
      <c r="D29" s="75"/>
      <c r="E29" s="36"/>
      <c r="F29" s="35"/>
      <c r="G29" s="35"/>
      <c r="H29" s="35"/>
      <c r="I29" s="35"/>
      <c r="J29" s="35"/>
      <c r="K29" s="38"/>
      <c r="L29" s="38"/>
      <c r="M29" s="38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</row>
    <row r="30" spans="1:30" x14ac:dyDescent="0.2">
      <c r="A30" s="39"/>
      <c r="B30" s="77"/>
      <c r="C30" s="39"/>
      <c r="D30" s="77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77"/>
      <c r="C31" s="39"/>
      <c r="D31" s="77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77"/>
      <c r="C32" s="39"/>
      <c r="D32" s="77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2">
    <mergeCell ref="N29:AB29"/>
    <mergeCell ref="X1:Y1"/>
    <mergeCell ref="X2:Y2"/>
    <mergeCell ref="Z2:AA2"/>
    <mergeCell ref="N3:P3"/>
    <mergeCell ref="Q3:S3"/>
    <mergeCell ref="W3:Y3"/>
    <mergeCell ref="Z3:AB3"/>
    <mergeCell ref="S4:S5"/>
    <mergeCell ref="N4:N5"/>
    <mergeCell ref="O4:O5"/>
    <mergeCell ref="P4:P5"/>
    <mergeCell ref="Q4:Q5"/>
    <mergeCell ref="R4:R5"/>
    <mergeCell ref="Z4:Z5"/>
    <mergeCell ref="AA4:AA5"/>
    <mergeCell ref="C1:M1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B3:D3"/>
    <mergeCell ref="AB4:AB5"/>
    <mergeCell ref="U4:U5"/>
    <mergeCell ref="W4:W5"/>
    <mergeCell ref="X4:X5"/>
    <mergeCell ref="Y4:Y5"/>
    <mergeCell ref="T3:V3"/>
    <mergeCell ref="B4:B5"/>
    <mergeCell ref="D4:D5"/>
    <mergeCell ref="T4:T5"/>
    <mergeCell ref="V4:V5"/>
    <mergeCell ref="M4:M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tabSelected="1" view="pageBreakPreview" zoomScale="87" zoomScaleNormal="75" zoomScaleSheetLayoutView="87" workbookViewId="0">
      <pane xSplit="1" ySplit="6" topLeftCell="G7" activePane="bottomRight" state="frozen"/>
      <selection activeCell="E12" sqref="E12"/>
      <selection pane="topRight" activeCell="E12" sqref="E12"/>
      <selection pane="bottomLeft" activeCell="E12" sqref="E12"/>
      <selection pane="bottomRight" activeCell="AC10" sqref="AC10"/>
    </sheetView>
  </sheetViews>
  <sheetFormatPr defaultRowHeight="14.25" x14ac:dyDescent="0.2"/>
  <cols>
    <col min="1" max="1" width="29.140625" style="37" customWidth="1"/>
    <col min="2" max="2" width="10.42578125" style="76" customWidth="1"/>
    <col min="3" max="3" width="11" style="37" customWidth="1"/>
    <col min="4" max="4" width="7.85546875" style="76" customWidth="1"/>
    <col min="5" max="5" width="10.140625" style="37" customWidth="1"/>
    <col min="6" max="6" width="9.5703125" style="37" customWidth="1"/>
    <col min="7" max="7" width="7.42578125" style="37" customWidth="1"/>
    <col min="8" max="8" width="10" style="37" customWidth="1"/>
    <col min="9" max="9" width="9.140625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8.5703125" style="37" customWidth="1"/>
    <col min="15" max="15" width="8.140625" style="37" customWidth="1"/>
    <col min="16" max="16" width="7.42578125" style="37" customWidth="1"/>
    <col min="17" max="17" width="8.5703125" style="37" customWidth="1"/>
    <col min="18" max="18" width="8.85546875" style="37" customWidth="1"/>
    <col min="19" max="19" width="7.28515625" style="37" customWidth="1"/>
    <col min="20" max="20" width="7.28515625" style="76" customWidth="1"/>
    <col min="21" max="21" width="9.7109375" style="37" customWidth="1"/>
    <col min="22" max="22" width="8.42578125" style="76" customWidth="1"/>
    <col min="23" max="23" width="8.28515625" style="37" customWidth="1"/>
    <col min="24" max="24" width="8.42578125" style="37" customWidth="1"/>
    <col min="25" max="25" width="8.28515625" style="37" customWidth="1"/>
    <col min="26" max="26" width="6.85546875" style="37" customWidth="1"/>
    <col min="27" max="27" width="7.85546875" style="37" customWidth="1"/>
    <col min="28" max="16384" width="9.140625" style="37"/>
  </cols>
  <sheetData>
    <row r="1" spans="1:32" s="22" customFormat="1" ht="59.25" customHeight="1" x14ac:dyDescent="0.35">
      <c r="C1" s="142" t="s">
        <v>95</v>
      </c>
      <c r="D1" s="142"/>
      <c r="E1" s="151"/>
      <c r="F1" s="151"/>
      <c r="G1" s="151"/>
      <c r="H1" s="151"/>
      <c r="I1" s="151"/>
      <c r="J1" s="151"/>
      <c r="K1" s="151"/>
      <c r="L1" s="151"/>
      <c r="M1" s="151"/>
      <c r="N1" s="61"/>
      <c r="O1" s="61"/>
      <c r="P1" s="61"/>
      <c r="Q1" s="21"/>
      <c r="R1" s="21"/>
      <c r="S1" s="21"/>
      <c r="T1" s="21"/>
      <c r="U1" s="21"/>
      <c r="V1" s="21"/>
      <c r="W1" s="21"/>
      <c r="X1" s="113"/>
      <c r="Y1" s="113"/>
      <c r="Z1" s="41"/>
      <c r="AB1" s="47" t="s">
        <v>11</v>
      </c>
    </row>
    <row r="2" spans="1:32" s="25" customFormat="1" ht="14.25" customHeight="1" x14ac:dyDescent="0.25">
      <c r="A2" s="23"/>
      <c r="B2" s="72"/>
      <c r="C2" s="23"/>
      <c r="D2" s="72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22"/>
      <c r="Y2" s="122"/>
      <c r="Z2" s="118" t="s">
        <v>5</v>
      </c>
      <c r="AA2" s="118"/>
    </row>
    <row r="3" spans="1:32" s="26" customFormat="1" ht="63" customHeight="1" x14ac:dyDescent="0.25">
      <c r="A3" s="123"/>
      <c r="B3" s="117" t="s">
        <v>83</v>
      </c>
      <c r="C3" s="117"/>
      <c r="D3" s="117" t="s">
        <v>73</v>
      </c>
      <c r="E3" s="117" t="s">
        <v>16</v>
      </c>
      <c r="F3" s="117"/>
      <c r="G3" s="117"/>
      <c r="H3" s="117" t="s">
        <v>54</v>
      </c>
      <c r="I3" s="117"/>
      <c r="J3" s="117"/>
      <c r="K3" s="117" t="s">
        <v>7</v>
      </c>
      <c r="L3" s="117"/>
      <c r="M3" s="117"/>
      <c r="N3" s="117" t="s">
        <v>8</v>
      </c>
      <c r="O3" s="117"/>
      <c r="P3" s="117"/>
      <c r="Q3" s="114" t="s">
        <v>6</v>
      </c>
      <c r="R3" s="115"/>
      <c r="S3" s="116"/>
      <c r="T3" s="117" t="s">
        <v>85</v>
      </c>
      <c r="U3" s="117"/>
      <c r="V3" s="117" t="s">
        <v>69</v>
      </c>
      <c r="W3" s="117" t="s">
        <v>9</v>
      </c>
      <c r="X3" s="117"/>
      <c r="Y3" s="117"/>
      <c r="Z3" s="117" t="s">
        <v>10</v>
      </c>
      <c r="AA3" s="117"/>
      <c r="AB3" s="117"/>
    </row>
    <row r="4" spans="1:32" s="27" customFormat="1" ht="11.25" customHeight="1" x14ac:dyDescent="0.25">
      <c r="A4" s="123"/>
      <c r="B4" s="111" t="s">
        <v>72</v>
      </c>
      <c r="C4" s="111" t="s">
        <v>84</v>
      </c>
      <c r="D4" s="112" t="s">
        <v>2</v>
      </c>
      <c r="E4" s="111" t="s">
        <v>72</v>
      </c>
      <c r="F4" s="111" t="s">
        <v>84</v>
      </c>
      <c r="G4" s="112" t="s">
        <v>2</v>
      </c>
      <c r="H4" s="111" t="s">
        <v>72</v>
      </c>
      <c r="I4" s="111" t="s">
        <v>84</v>
      </c>
      <c r="J4" s="112" t="s">
        <v>2</v>
      </c>
      <c r="K4" s="111" t="s">
        <v>72</v>
      </c>
      <c r="L4" s="111" t="s">
        <v>84</v>
      </c>
      <c r="M4" s="112" t="s">
        <v>2</v>
      </c>
      <c r="N4" s="111" t="s">
        <v>72</v>
      </c>
      <c r="O4" s="111" t="s">
        <v>84</v>
      </c>
      <c r="P4" s="112" t="s">
        <v>2</v>
      </c>
      <c r="Q4" s="111" t="s">
        <v>72</v>
      </c>
      <c r="R4" s="111" t="s">
        <v>84</v>
      </c>
      <c r="S4" s="112" t="s">
        <v>2</v>
      </c>
      <c r="T4" s="111" t="s">
        <v>72</v>
      </c>
      <c r="U4" s="111" t="s">
        <v>84</v>
      </c>
      <c r="V4" s="112" t="s">
        <v>2</v>
      </c>
      <c r="W4" s="111" t="s">
        <v>72</v>
      </c>
      <c r="X4" s="111" t="s">
        <v>84</v>
      </c>
      <c r="Y4" s="112" t="s">
        <v>2</v>
      </c>
      <c r="Z4" s="111" t="s">
        <v>72</v>
      </c>
      <c r="AA4" s="111" t="s">
        <v>84</v>
      </c>
      <c r="AB4" s="112" t="s">
        <v>2</v>
      </c>
    </row>
    <row r="5" spans="1:32" s="27" customFormat="1" ht="6" customHeight="1" x14ac:dyDescent="0.25">
      <c r="A5" s="123"/>
      <c r="B5" s="111"/>
      <c r="C5" s="111"/>
      <c r="D5" s="112"/>
      <c r="E5" s="111"/>
      <c r="F5" s="111"/>
      <c r="G5" s="112"/>
      <c r="H5" s="111"/>
      <c r="I5" s="111"/>
      <c r="J5" s="112"/>
      <c r="K5" s="111"/>
      <c r="L5" s="111"/>
      <c r="M5" s="112"/>
      <c r="N5" s="111"/>
      <c r="O5" s="111"/>
      <c r="P5" s="112"/>
      <c r="Q5" s="111"/>
      <c r="R5" s="111"/>
      <c r="S5" s="112"/>
      <c r="T5" s="111"/>
      <c r="U5" s="111"/>
      <c r="V5" s="112"/>
      <c r="W5" s="111"/>
      <c r="X5" s="111"/>
      <c r="Y5" s="112"/>
      <c r="Z5" s="111"/>
      <c r="AA5" s="111"/>
      <c r="AB5" s="112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6.5" customHeight="1" x14ac:dyDescent="0.25">
      <c r="A7" s="50" t="s">
        <v>21</v>
      </c>
      <c r="B7" s="83">
        <f>SUM(B8:B28)</f>
        <v>5145</v>
      </c>
      <c r="C7" s="28">
        <f>SUM(C8:C28)</f>
        <v>3112</v>
      </c>
      <c r="D7" s="56">
        <f>IF(B7=0,0,C7/B7)*100</f>
        <v>60.485908649173957</v>
      </c>
      <c r="E7" s="28">
        <f>SUM(E8:E28)</f>
        <v>4965</v>
      </c>
      <c r="F7" s="28">
        <f>SUM(F8:F28)</f>
        <v>2950</v>
      </c>
      <c r="G7" s="56">
        <f>IF(E7=0,0,F7/E7)*100</f>
        <v>59.415911379657601</v>
      </c>
      <c r="H7" s="28">
        <f>SUM(H8:H28)</f>
        <v>160</v>
      </c>
      <c r="I7" s="28">
        <f>SUM(I8:I28)</f>
        <v>107</v>
      </c>
      <c r="J7" s="56">
        <f>IF(H7=0,0,I7/H7)*100</f>
        <v>66.875</v>
      </c>
      <c r="K7" s="28">
        <f>SUM(K8:K28)</f>
        <v>22</v>
      </c>
      <c r="L7" s="28">
        <f>SUM(L8:L28)</f>
        <v>6</v>
      </c>
      <c r="M7" s="56">
        <f>IF(K7=0,0,L7/K7)*100</f>
        <v>27.27272727272727</v>
      </c>
      <c r="N7" s="28">
        <f>SUM(N8:N28)</f>
        <v>35</v>
      </c>
      <c r="O7" s="28">
        <f>SUM(O8:O28)</f>
        <v>1</v>
      </c>
      <c r="P7" s="56">
        <f>IF(N7=0,0,O7/N7)*100</f>
        <v>2.8571428571428572</v>
      </c>
      <c r="Q7" s="28">
        <f>SUM(Q8:Q28)</f>
        <v>3177</v>
      </c>
      <c r="R7" s="28">
        <f>SUM(R8:R28)</f>
        <v>1474</v>
      </c>
      <c r="S7" s="56">
        <f>IF(Q7=0,0,R7/Q7)*100</f>
        <v>46.39597104186339</v>
      </c>
      <c r="T7" s="83">
        <f>SUM(T8:T28)</f>
        <v>4607</v>
      </c>
      <c r="U7" s="28">
        <f>SUM(U8:U28)</f>
        <v>2438</v>
      </c>
      <c r="V7" s="56">
        <f>IF(T7=0,0,U7/T7)*100</f>
        <v>52.919470371174306</v>
      </c>
      <c r="W7" s="28">
        <f>SUM(W8:W28)</f>
        <v>4479</v>
      </c>
      <c r="X7" s="28">
        <f>SUM(X8:X28)</f>
        <v>2324</v>
      </c>
      <c r="Y7" s="56">
        <f>IF(W7=0,0,X7/W7)*100</f>
        <v>51.886581826300514</v>
      </c>
      <c r="Z7" s="28">
        <f>SUM(Z8:Z28)</f>
        <v>3979</v>
      </c>
      <c r="AA7" s="28">
        <f>SUM(AA8:AA28)</f>
        <v>1093</v>
      </c>
      <c r="AB7" s="56">
        <f>IF(Z7=0,0,AA7/Z7)*100</f>
        <v>27.469213370193518</v>
      </c>
      <c r="AC7" s="29"/>
      <c r="AF7" s="33"/>
    </row>
    <row r="8" spans="1:32" s="33" customFormat="1" ht="18" customHeight="1" x14ac:dyDescent="0.25">
      <c r="A8" s="51" t="s">
        <v>22</v>
      </c>
      <c r="B8" s="96">
        <f>'[5]16'!B8</f>
        <v>308</v>
      </c>
      <c r="C8" s="31">
        <f>[21]Шаблон!$M8+[21]Шаблон!$K8-[21]Шаблон!$L8+[22]Шаблон!$D8</f>
        <v>109</v>
      </c>
      <c r="D8" s="57">
        <f t="shared" ref="D8:D28" si="0">IF(B8=0,0,C8/B8)*100</f>
        <v>35.38961038961039</v>
      </c>
      <c r="E8" s="31">
        <f>'[5]16'!D8</f>
        <v>301</v>
      </c>
      <c r="F8" s="31">
        <f>[22]Шаблон!$D8</f>
        <v>108</v>
      </c>
      <c r="G8" s="57">
        <f t="shared" ref="G8:G28" si="1">IF(E8=0,0,F8/E8)*100</f>
        <v>35.880398671096344</v>
      </c>
      <c r="H8" s="31">
        <f>'[5]16'!G8</f>
        <v>19</v>
      </c>
      <c r="I8" s="31">
        <f>[22]Шаблон!$F8+[21]Шаблон!$D8</f>
        <v>3</v>
      </c>
      <c r="J8" s="57">
        <f t="shared" ref="J8:J28" si="2">IF(H8=0,0,I8/H8)*100</f>
        <v>15.789473684210526</v>
      </c>
      <c r="K8" s="31">
        <f>'[5]16'!J8</f>
        <v>4</v>
      </c>
      <c r="L8" s="31">
        <f>[22]Шаблон!$J8</f>
        <v>1</v>
      </c>
      <c r="M8" s="57">
        <f t="shared" ref="M8:M28" si="3">IF(K8=0,0,L8/K8)*100</f>
        <v>25</v>
      </c>
      <c r="N8" s="87">
        <f>'[5]16'!M8</f>
        <v>1</v>
      </c>
      <c r="O8" s="31">
        <f>[22]Шаблон!$K8+[22]Шаблон!$L8+[21]Шаблон!$G8</f>
        <v>0</v>
      </c>
      <c r="P8" s="57">
        <f t="shared" ref="P8:P28" si="4">IF(N8=0,0,O8/N8)*100</f>
        <v>0</v>
      </c>
      <c r="Q8" s="31">
        <f>'[5]16'!P8</f>
        <v>274</v>
      </c>
      <c r="R8" s="46">
        <f>[22]Шаблон!$M8</f>
        <v>98</v>
      </c>
      <c r="S8" s="57">
        <f t="shared" ref="S8:S28" si="5">IF(Q8=0,0,R8/Q8)*100</f>
        <v>35.766423357664237</v>
      </c>
      <c r="T8" s="70">
        <f>'[5]16'!R8</f>
        <v>260</v>
      </c>
      <c r="U8" s="46">
        <f>[21]Шаблон!$M8+[22]Шаблон!$P8</f>
        <v>73</v>
      </c>
      <c r="V8" s="57">
        <f t="shared" ref="V8:V28" si="6">IF(T8=0,0,U8/T8)*100</f>
        <v>28.076923076923077</v>
      </c>
      <c r="W8" s="31">
        <f>'[5]16'!T8</f>
        <v>259</v>
      </c>
      <c r="X8" s="46">
        <f>[22]Шаблон!$P8</f>
        <v>73</v>
      </c>
      <c r="Y8" s="57">
        <f t="shared" ref="Y8:Y28" si="7">IF(W8=0,0,X8/W8)*100</f>
        <v>28.185328185328185</v>
      </c>
      <c r="Z8" s="31">
        <f>'[5]16'!W8</f>
        <v>253</v>
      </c>
      <c r="AA8" s="46">
        <f>[22]Шаблон!$T8</f>
        <v>54</v>
      </c>
      <c r="AB8" s="57">
        <f t="shared" ref="AB8:AB28" si="8">IF(Z8=0,0,AA8/Z8)*100</f>
        <v>21.343873517786559</v>
      </c>
      <c r="AC8" s="29"/>
      <c r="AD8" s="32"/>
    </row>
    <row r="9" spans="1:32" s="34" customFormat="1" ht="18" customHeight="1" x14ac:dyDescent="0.25">
      <c r="A9" s="52" t="s">
        <v>23</v>
      </c>
      <c r="B9" s="96">
        <f>'[5]16'!B9</f>
        <v>176</v>
      </c>
      <c r="C9" s="84">
        <f>[21]Шаблон!$M9+[21]Шаблон!$K9-[21]Шаблон!$L9+[22]Шаблон!$D9</f>
        <v>108</v>
      </c>
      <c r="D9" s="57">
        <f t="shared" si="0"/>
        <v>61.363636363636367</v>
      </c>
      <c r="E9" s="84">
        <f>'[5]16'!D9</f>
        <v>174</v>
      </c>
      <c r="F9" s="84">
        <f>[22]Шаблон!$D9</f>
        <v>108</v>
      </c>
      <c r="G9" s="57">
        <f t="shared" si="1"/>
        <v>62.068965517241381</v>
      </c>
      <c r="H9" s="84">
        <f>'[5]16'!G9</f>
        <v>9</v>
      </c>
      <c r="I9" s="84">
        <f>[22]Шаблон!$F9+[21]Шаблон!$D9</f>
        <v>4</v>
      </c>
      <c r="J9" s="57">
        <f t="shared" si="2"/>
        <v>44.444444444444443</v>
      </c>
      <c r="K9" s="84">
        <f>'[5]16'!J9</f>
        <v>1</v>
      </c>
      <c r="L9" s="84">
        <f>[22]Шаблон!$J9</f>
        <v>2</v>
      </c>
      <c r="M9" s="57">
        <f t="shared" si="3"/>
        <v>200</v>
      </c>
      <c r="N9" s="87">
        <f>'[5]16'!M9</f>
        <v>1</v>
      </c>
      <c r="O9" s="84">
        <f>[22]Шаблон!$K9+[22]Шаблон!$L9+[21]Шаблон!$G9</f>
        <v>1</v>
      </c>
      <c r="P9" s="57">
        <f t="shared" si="4"/>
        <v>100</v>
      </c>
      <c r="Q9" s="84">
        <f>'[5]16'!P9</f>
        <v>113</v>
      </c>
      <c r="R9" s="46">
        <f>[22]Шаблон!$M9</f>
        <v>52</v>
      </c>
      <c r="S9" s="57">
        <f t="shared" si="5"/>
        <v>46.017699115044245</v>
      </c>
      <c r="T9" s="70">
        <f>'[5]16'!R9</f>
        <v>159</v>
      </c>
      <c r="U9" s="46">
        <f>[21]Шаблон!$M9+[22]Шаблон!$P9</f>
        <v>84</v>
      </c>
      <c r="V9" s="57">
        <f t="shared" si="6"/>
        <v>52.830188679245282</v>
      </c>
      <c r="W9" s="84">
        <f>'[5]16'!T9</f>
        <v>158</v>
      </c>
      <c r="X9" s="46">
        <f>[22]Шаблон!$P9</f>
        <v>84</v>
      </c>
      <c r="Y9" s="57">
        <f t="shared" si="7"/>
        <v>53.164556962025308</v>
      </c>
      <c r="Z9" s="84">
        <f>'[5]16'!W9</f>
        <v>150</v>
      </c>
      <c r="AA9" s="46">
        <f>[22]Шаблон!$T9</f>
        <v>60</v>
      </c>
      <c r="AB9" s="57">
        <f t="shared" si="8"/>
        <v>40</v>
      </c>
      <c r="AC9" s="29"/>
      <c r="AD9" s="32"/>
    </row>
    <row r="10" spans="1:32" s="33" customFormat="1" ht="18" customHeight="1" x14ac:dyDescent="0.25">
      <c r="A10" s="52" t="s">
        <v>24</v>
      </c>
      <c r="B10" s="96">
        <f>'[5]16'!B10</f>
        <v>225</v>
      </c>
      <c r="C10" s="84">
        <f>[21]Шаблон!$M10+[21]Шаблон!$K10-[21]Шаблон!$L10+[22]Шаблон!$D10</f>
        <v>103</v>
      </c>
      <c r="D10" s="57">
        <f t="shared" si="0"/>
        <v>45.777777777777779</v>
      </c>
      <c r="E10" s="84">
        <f>'[5]16'!D10</f>
        <v>223</v>
      </c>
      <c r="F10" s="84">
        <f>[22]Шаблон!$D10</f>
        <v>101</v>
      </c>
      <c r="G10" s="57">
        <f t="shared" si="1"/>
        <v>45.291479820627799</v>
      </c>
      <c r="H10" s="84">
        <f>'[5]16'!G10</f>
        <v>8</v>
      </c>
      <c r="I10" s="84">
        <f>[22]Шаблон!$F10+[21]Шаблон!$D10</f>
        <v>3</v>
      </c>
      <c r="J10" s="57">
        <f t="shared" si="2"/>
        <v>37.5</v>
      </c>
      <c r="K10" s="84">
        <f>'[5]16'!J10</f>
        <v>0</v>
      </c>
      <c r="L10" s="84">
        <f>[22]Шаблон!$J10</f>
        <v>0</v>
      </c>
      <c r="M10" s="57">
        <f t="shared" si="3"/>
        <v>0</v>
      </c>
      <c r="N10" s="87">
        <f>'[5]16'!M10</f>
        <v>5</v>
      </c>
      <c r="O10" s="84">
        <f>[22]Шаблон!$K10+[22]Шаблон!$L10+[21]Шаблон!$G10</f>
        <v>0</v>
      </c>
      <c r="P10" s="57">
        <f t="shared" si="4"/>
        <v>0</v>
      </c>
      <c r="Q10" s="84">
        <f>'[5]16'!P10</f>
        <v>119</v>
      </c>
      <c r="R10" s="46">
        <f>[22]Шаблон!$M10</f>
        <v>53</v>
      </c>
      <c r="S10" s="57">
        <f t="shared" si="5"/>
        <v>44.537815126050425</v>
      </c>
      <c r="T10" s="70">
        <f>'[5]16'!R10</f>
        <v>204</v>
      </c>
      <c r="U10" s="46">
        <f>[21]Шаблон!$M10+[22]Шаблон!$P10</f>
        <v>81</v>
      </c>
      <c r="V10" s="57">
        <f t="shared" si="6"/>
        <v>39.705882352941174</v>
      </c>
      <c r="W10" s="84">
        <f>'[5]16'!T10</f>
        <v>202</v>
      </c>
      <c r="X10" s="46">
        <f>[22]Шаблон!$P10</f>
        <v>79</v>
      </c>
      <c r="Y10" s="57">
        <f t="shared" si="7"/>
        <v>39.10891089108911</v>
      </c>
      <c r="Z10" s="84">
        <f>'[5]16'!W10</f>
        <v>182</v>
      </c>
      <c r="AA10" s="46">
        <f>[22]Шаблон!$T10</f>
        <v>30</v>
      </c>
      <c r="AB10" s="57">
        <f t="shared" si="8"/>
        <v>16.483516483516482</v>
      </c>
      <c r="AC10" s="29"/>
      <c r="AD10" s="32"/>
    </row>
    <row r="11" spans="1:32" s="33" customFormat="1" ht="18" customHeight="1" x14ac:dyDescent="0.25">
      <c r="A11" s="52" t="s">
        <v>25</v>
      </c>
      <c r="B11" s="96">
        <f>'[5]16'!B11</f>
        <v>291</v>
      </c>
      <c r="C11" s="84">
        <f>[21]Шаблон!$M11+[21]Шаблон!$K11-[21]Шаблон!$L11+[22]Шаблон!$D11</f>
        <v>198</v>
      </c>
      <c r="D11" s="57">
        <f t="shared" si="0"/>
        <v>68.041237113402062</v>
      </c>
      <c r="E11" s="84">
        <f>'[5]16'!D11</f>
        <v>285</v>
      </c>
      <c r="F11" s="84">
        <f>[22]Шаблон!$D11</f>
        <v>188</v>
      </c>
      <c r="G11" s="57">
        <f t="shared" si="1"/>
        <v>65.964912280701753</v>
      </c>
      <c r="H11" s="84">
        <f>'[5]16'!G11</f>
        <v>3</v>
      </c>
      <c r="I11" s="84">
        <f>[22]Шаблон!$F11+[21]Шаблон!$D11</f>
        <v>12</v>
      </c>
      <c r="J11" s="57">
        <f t="shared" si="2"/>
        <v>400</v>
      </c>
      <c r="K11" s="84">
        <f>'[5]16'!J11</f>
        <v>1</v>
      </c>
      <c r="L11" s="84">
        <f>[22]Шаблон!$J11</f>
        <v>0</v>
      </c>
      <c r="M11" s="57">
        <f t="shared" si="3"/>
        <v>0</v>
      </c>
      <c r="N11" s="87">
        <f>'[5]16'!M11</f>
        <v>3</v>
      </c>
      <c r="O11" s="84">
        <f>[22]Шаблон!$K11+[22]Шаблон!$L11+[21]Шаблон!$G11</f>
        <v>0</v>
      </c>
      <c r="P11" s="57">
        <f t="shared" si="4"/>
        <v>0</v>
      </c>
      <c r="Q11" s="84">
        <f>'[5]16'!P11</f>
        <v>277</v>
      </c>
      <c r="R11" s="46">
        <f>[22]Шаблон!$M11</f>
        <v>148</v>
      </c>
      <c r="S11" s="57">
        <f t="shared" si="5"/>
        <v>53.429602888086649</v>
      </c>
      <c r="T11" s="70">
        <f>'[5]16'!R11</f>
        <v>261</v>
      </c>
      <c r="U11" s="46">
        <f>[21]Шаблон!$M11+[22]Шаблон!$P11</f>
        <v>164</v>
      </c>
      <c r="V11" s="57">
        <f t="shared" si="6"/>
        <v>62.835249042145591</v>
      </c>
      <c r="W11" s="84">
        <f>'[5]16'!T11</f>
        <v>257</v>
      </c>
      <c r="X11" s="46">
        <f>[22]Шаблон!$P11</f>
        <v>157</v>
      </c>
      <c r="Y11" s="57">
        <f t="shared" si="7"/>
        <v>61.089494163424128</v>
      </c>
      <c r="Z11" s="84">
        <f>'[5]16'!W11</f>
        <v>207</v>
      </c>
      <c r="AA11" s="46">
        <f>[22]Шаблон!$T11</f>
        <v>49</v>
      </c>
      <c r="AB11" s="57">
        <f t="shared" si="8"/>
        <v>23.671497584541061</v>
      </c>
      <c r="AC11" s="29"/>
      <c r="AD11" s="32"/>
    </row>
    <row r="12" spans="1:32" s="33" customFormat="1" ht="18" customHeight="1" x14ac:dyDescent="0.25">
      <c r="A12" s="52" t="s">
        <v>26</v>
      </c>
      <c r="B12" s="96">
        <f>'[5]16'!B12</f>
        <v>240</v>
      </c>
      <c r="C12" s="84">
        <f>[21]Шаблон!$M12+[21]Шаблон!$K12-[21]Шаблон!$L12+[22]Шаблон!$D12</f>
        <v>184</v>
      </c>
      <c r="D12" s="57">
        <f t="shared" si="0"/>
        <v>76.666666666666671</v>
      </c>
      <c r="E12" s="84">
        <f>'[5]16'!D12</f>
        <v>239</v>
      </c>
      <c r="F12" s="84">
        <f>[22]Шаблон!$D12</f>
        <v>184</v>
      </c>
      <c r="G12" s="57">
        <f t="shared" si="1"/>
        <v>76.987447698744774</v>
      </c>
      <c r="H12" s="84">
        <f>'[5]16'!G12</f>
        <v>8</v>
      </c>
      <c r="I12" s="84">
        <f>[22]Шаблон!$F12+[21]Шаблон!$D12</f>
        <v>4</v>
      </c>
      <c r="J12" s="57">
        <f t="shared" si="2"/>
        <v>50</v>
      </c>
      <c r="K12" s="84">
        <f>'[5]16'!J12</f>
        <v>1</v>
      </c>
      <c r="L12" s="84">
        <f>[22]Шаблон!$J12</f>
        <v>0</v>
      </c>
      <c r="M12" s="57">
        <f t="shared" si="3"/>
        <v>0</v>
      </c>
      <c r="N12" s="87">
        <f>'[5]16'!M12</f>
        <v>0</v>
      </c>
      <c r="O12" s="84">
        <f>[22]Шаблон!$K12+[22]Шаблон!$L12+[21]Шаблон!$G12</f>
        <v>0</v>
      </c>
      <c r="P12" s="57">
        <f t="shared" si="4"/>
        <v>0</v>
      </c>
      <c r="Q12" s="84">
        <f>'[5]16'!P12</f>
        <v>217</v>
      </c>
      <c r="R12" s="46">
        <f>[22]Шаблон!$M12</f>
        <v>102</v>
      </c>
      <c r="S12" s="57">
        <f t="shared" si="5"/>
        <v>47.004608294930875</v>
      </c>
      <c r="T12" s="70">
        <f>'[5]16'!R12</f>
        <v>220</v>
      </c>
      <c r="U12" s="46">
        <f>[21]Шаблон!$M12+[22]Шаблон!$P12</f>
        <v>142</v>
      </c>
      <c r="V12" s="57">
        <f t="shared" si="6"/>
        <v>64.545454545454547</v>
      </c>
      <c r="W12" s="84">
        <f>'[5]16'!T12</f>
        <v>220</v>
      </c>
      <c r="X12" s="46">
        <f>[22]Шаблон!$P12</f>
        <v>142</v>
      </c>
      <c r="Y12" s="57">
        <f t="shared" si="7"/>
        <v>64.545454545454547</v>
      </c>
      <c r="Z12" s="84">
        <f>'[5]16'!W12</f>
        <v>187</v>
      </c>
      <c r="AA12" s="46">
        <f>[22]Шаблон!$T12</f>
        <v>57</v>
      </c>
      <c r="AB12" s="57">
        <f t="shared" si="8"/>
        <v>30.481283422459892</v>
      </c>
      <c r="AC12" s="29"/>
      <c r="AD12" s="32"/>
    </row>
    <row r="13" spans="1:32" s="33" customFormat="1" ht="18" customHeight="1" x14ac:dyDescent="0.25">
      <c r="A13" s="52" t="s">
        <v>27</v>
      </c>
      <c r="B13" s="96">
        <f>'[5]16'!B13</f>
        <v>212</v>
      </c>
      <c r="C13" s="84">
        <f>[21]Шаблон!$M13+[21]Шаблон!$K13-[21]Шаблон!$L13+[22]Шаблон!$D13</f>
        <v>181</v>
      </c>
      <c r="D13" s="57">
        <f t="shared" si="0"/>
        <v>85.377358490566039</v>
      </c>
      <c r="E13" s="84">
        <f>'[5]16'!D13</f>
        <v>210</v>
      </c>
      <c r="F13" s="84">
        <f>[22]Шаблон!$D13</f>
        <v>180</v>
      </c>
      <c r="G13" s="57">
        <f t="shared" si="1"/>
        <v>85.714285714285708</v>
      </c>
      <c r="H13" s="84">
        <f>'[5]16'!G13</f>
        <v>5</v>
      </c>
      <c r="I13" s="84">
        <f>[22]Шаблон!$F13+[21]Шаблон!$D13</f>
        <v>4</v>
      </c>
      <c r="J13" s="57">
        <f t="shared" si="2"/>
        <v>80</v>
      </c>
      <c r="K13" s="84">
        <f>'[5]16'!J13</f>
        <v>0</v>
      </c>
      <c r="L13" s="84">
        <f>[22]Шаблон!$J13</f>
        <v>0</v>
      </c>
      <c r="M13" s="57">
        <f t="shared" si="3"/>
        <v>0</v>
      </c>
      <c r="N13" s="87">
        <f>'[5]16'!M13</f>
        <v>0</v>
      </c>
      <c r="O13" s="84">
        <f>[22]Шаблон!$K13+[22]Шаблон!$L13+[21]Шаблон!$G13</f>
        <v>0</v>
      </c>
      <c r="P13" s="57">
        <f t="shared" si="4"/>
        <v>0</v>
      </c>
      <c r="Q13" s="84">
        <f>'[5]16'!P13</f>
        <v>120</v>
      </c>
      <c r="R13" s="46">
        <f>[22]Шаблон!$M13</f>
        <v>45</v>
      </c>
      <c r="S13" s="57">
        <f t="shared" si="5"/>
        <v>37.5</v>
      </c>
      <c r="T13" s="70">
        <f>'[5]16'!R13</f>
        <v>193</v>
      </c>
      <c r="U13" s="46">
        <f>[21]Шаблон!$M13+[22]Шаблон!$P13</f>
        <v>137</v>
      </c>
      <c r="V13" s="57">
        <f t="shared" si="6"/>
        <v>70.984455958549219</v>
      </c>
      <c r="W13" s="84">
        <f>'[5]16'!T13</f>
        <v>192</v>
      </c>
      <c r="X13" s="46">
        <f>[22]Шаблон!$P13</f>
        <v>136</v>
      </c>
      <c r="Y13" s="57">
        <f t="shared" si="7"/>
        <v>70.833333333333343</v>
      </c>
      <c r="Z13" s="84">
        <f>'[5]16'!W13</f>
        <v>151</v>
      </c>
      <c r="AA13" s="46">
        <f>[22]Шаблон!$T13</f>
        <v>45</v>
      </c>
      <c r="AB13" s="57">
        <f t="shared" si="8"/>
        <v>29.80132450331126</v>
      </c>
      <c r="AC13" s="29"/>
      <c r="AD13" s="32"/>
    </row>
    <row r="14" spans="1:32" s="33" customFormat="1" ht="18" customHeight="1" x14ac:dyDescent="0.25">
      <c r="A14" s="52" t="s">
        <v>28</v>
      </c>
      <c r="B14" s="96">
        <f>'[5]16'!B14</f>
        <v>187</v>
      </c>
      <c r="C14" s="84">
        <f>[21]Шаблон!$M14+[21]Шаблон!$K14-[21]Шаблон!$L14+[22]Шаблон!$D14</f>
        <v>45</v>
      </c>
      <c r="D14" s="57">
        <f t="shared" si="0"/>
        <v>24.064171122994651</v>
      </c>
      <c r="E14" s="84">
        <f>'[5]16'!D14</f>
        <v>187</v>
      </c>
      <c r="F14" s="84">
        <f>[22]Шаблон!$D14</f>
        <v>45</v>
      </c>
      <c r="G14" s="57">
        <f t="shared" si="1"/>
        <v>24.064171122994651</v>
      </c>
      <c r="H14" s="84">
        <f>'[5]16'!G14</f>
        <v>1</v>
      </c>
      <c r="I14" s="84">
        <f>[22]Шаблон!$F14+[21]Шаблон!$D14</f>
        <v>1</v>
      </c>
      <c r="J14" s="57">
        <f t="shared" si="2"/>
        <v>100</v>
      </c>
      <c r="K14" s="84">
        <f>'[5]16'!J14</f>
        <v>0</v>
      </c>
      <c r="L14" s="84">
        <f>[22]Шаблон!$J14</f>
        <v>0</v>
      </c>
      <c r="M14" s="57">
        <f t="shared" si="3"/>
        <v>0</v>
      </c>
      <c r="N14" s="87">
        <f>'[5]16'!M14</f>
        <v>0</v>
      </c>
      <c r="O14" s="84">
        <f>[22]Шаблон!$K14+[22]Шаблон!$L14+[21]Шаблон!$G14</f>
        <v>0</v>
      </c>
      <c r="P14" s="57">
        <f t="shared" si="4"/>
        <v>0</v>
      </c>
      <c r="Q14" s="84">
        <f>'[5]16'!P14</f>
        <v>74</v>
      </c>
      <c r="R14" s="46">
        <f>[22]Шаблон!$M14</f>
        <v>12</v>
      </c>
      <c r="S14" s="57">
        <f t="shared" si="5"/>
        <v>16.216216216216218</v>
      </c>
      <c r="T14" s="70">
        <f>'[5]16'!R14</f>
        <v>163</v>
      </c>
      <c r="U14" s="46">
        <f>[21]Шаблон!$M14+[22]Шаблон!$P14</f>
        <v>38</v>
      </c>
      <c r="V14" s="57">
        <f t="shared" si="6"/>
        <v>23.312883435582819</v>
      </c>
      <c r="W14" s="84">
        <f>'[5]16'!T14</f>
        <v>163</v>
      </c>
      <c r="X14" s="46">
        <f>[22]Шаблон!$P14</f>
        <v>38</v>
      </c>
      <c r="Y14" s="57">
        <f t="shared" si="7"/>
        <v>23.312883435582819</v>
      </c>
      <c r="Z14" s="84">
        <f>'[5]16'!W14</f>
        <v>142</v>
      </c>
      <c r="AA14" s="46">
        <f>[22]Шаблон!$T14</f>
        <v>21</v>
      </c>
      <c r="AB14" s="57">
        <f t="shared" si="8"/>
        <v>14.788732394366196</v>
      </c>
      <c r="AC14" s="29"/>
      <c r="AD14" s="32"/>
    </row>
    <row r="15" spans="1:32" s="33" customFormat="1" ht="18" customHeight="1" x14ac:dyDescent="0.25">
      <c r="A15" s="52" t="s">
        <v>29</v>
      </c>
      <c r="B15" s="96">
        <f>'[5]16'!B15</f>
        <v>211</v>
      </c>
      <c r="C15" s="84">
        <f>[21]Шаблон!$M15+[21]Шаблон!$K15-[21]Шаблон!$L15+[22]Шаблон!$D15</f>
        <v>131</v>
      </c>
      <c r="D15" s="57">
        <f t="shared" si="0"/>
        <v>62.085308056872037</v>
      </c>
      <c r="E15" s="84">
        <f>'[5]16'!D15</f>
        <v>204</v>
      </c>
      <c r="F15" s="84">
        <f>[22]Шаблон!$D15</f>
        <v>130</v>
      </c>
      <c r="G15" s="57">
        <f t="shared" si="1"/>
        <v>63.725490196078425</v>
      </c>
      <c r="H15" s="84">
        <f>'[5]16'!G15</f>
        <v>11</v>
      </c>
      <c r="I15" s="84">
        <f>[22]Шаблон!$F15+[21]Шаблон!$D15</f>
        <v>5</v>
      </c>
      <c r="J15" s="57">
        <f t="shared" si="2"/>
        <v>45.454545454545453</v>
      </c>
      <c r="K15" s="84">
        <f>'[5]16'!J15</f>
        <v>1</v>
      </c>
      <c r="L15" s="84">
        <f>[22]Шаблон!$J15</f>
        <v>0</v>
      </c>
      <c r="M15" s="57">
        <f t="shared" si="3"/>
        <v>0</v>
      </c>
      <c r="N15" s="87">
        <f>'[5]16'!M15</f>
        <v>2</v>
      </c>
      <c r="O15" s="84">
        <f>[22]Шаблон!$K15+[22]Шаблон!$L15+[21]Шаблон!$G15</f>
        <v>0</v>
      </c>
      <c r="P15" s="57">
        <f t="shared" si="4"/>
        <v>0</v>
      </c>
      <c r="Q15" s="84">
        <f>'[5]16'!P15</f>
        <v>102</v>
      </c>
      <c r="R15" s="46">
        <f>[22]Шаблон!$M15</f>
        <v>120</v>
      </c>
      <c r="S15" s="57">
        <f t="shared" si="5"/>
        <v>117.64705882352942</v>
      </c>
      <c r="T15" s="70">
        <f>'[5]16'!R15</f>
        <v>186</v>
      </c>
      <c r="U15" s="46">
        <f>[21]Шаблон!$M15+[22]Шаблон!$P15</f>
        <v>116</v>
      </c>
      <c r="V15" s="57">
        <f t="shared" si="6"/>
        <v>62.365591397849464</v>
      </c>
      <c r="W15" s="84">
        <f>'[5]16'!T15</f>
        <v>179</v>
      </c>
      <c r="X15" s="46">
        <f>[22]Шаблон!$P15</f>
        <v>115</v>
      </c>
      <c r="Y15" s="57">
        <f t="shared" si="7"/>
        <v>64.245810055865931</v>
      </c>
      <c r="Z15" s="84">
        <f>'[5]16'!W15</f>
        <v>148</v>
      </c>
      <c r="AA15" s="46">
        <f>[22]Шаблон!$T15</f>
        <v>28</v>
      </c>
      <c r="AB15" s="57">
        <f t="shared" si="8"/>
        <v>18.918918918918919</v>
      </c>
      <c r="AC15" s="29"/>
      <c r="AD15" s="32"/>
    </row>
    <row r="16" spans="1:32" s="33" customFormat="1" ht="18" customHeight="1" x14ac:dyDescent="0.25">
      <c r="A16" s="52" t="s">
        <v>30</v>
      </c>
      <c r="B16" s="96">
        <f>'[5]16'!B16</f>
        <v>162</v>
      </c>
      <c r="C16" s="84">
        <f>[21]Шаблон!$M16+[21]Шаблон!$K16-[21]Шаблон!$L16+[22]Шаблон!$D16</f>
        <v>117</v>
      </c>
      <c r="D16" s="57">
        <f t="shared" si="0"/>
        <v>72.222222222222214</v>
      </c>
      <c r="E16" s="84">
        <f>'[5]16'!D16</f>
        <v>158</v>
      </c>
      <c r="F16" s="84">
        <f>[22]Шаблон!$D16</f>
        <v>113</v>
      </c>
      <c r="G16" s="57">
        <f t="shared" si="1"/>
        <v>71.51898734177216</v>
      </c>
      <c r="H16" s="84">
        <f>'[5]16'!G16</f>
        <v>5</v>
      </c>
      <c r="I16" s="84">
        <f>[22]Шаблон!$F16+[21]Шаблон!$D16</f>
        <v>6</v>
      </c>
      <c r="J16" s="57">
        <f t="shared" si="2"/>
        <v>120</v>
      </c>
      <c r="K16" s="84">
        <f>'[5]16'!J16</f>
        <v>1</v>
      </c>
      <c r="L16" s="84">
        <f>[22]Шаблон!$J16</f>
        <v>0</v>
      </c>
      <c r="M16" s="57">
        <f t="shared" si="3"/>
        <v>0</v>
      </c>
      <c r="N16" s="87">
        <f>'[5]16'!M16</f>
        <v>2</v>
      </c>
      <c r="O16" s="84">
        <f>[22]Шаблон!$K16+[22]Шаблон!$L16+[21]Шаблон!$G16</f>
        <v>0</v>
      </c>
      <c r="P16" s="57">
        <f t="shared" si="4"/>
        <v>0</v>
      </c>
      <c r="Q16" s="84">
        <f>'[5]16'!P16</f>
        <v>158</v>
      </c>
      <c r="R16" s="46">
        <f>[22]Шаблон!$M16</f>
        <v>53</v>
      </c>
      <c r="S16" s="57">
        <f t="shared" si="5"/>
        <v>33.544303797468359</v>
      </c>
      <c r="T16" s="70">
        <f>'[5]16'!R16</f>
        <v>147</v>
      </c>
      <c r="U16" s="46">
        <f>[21]Шаблон!$M16+[22]Шаблон!$P16</f>
        <v>100</v>
      </c>
      <c r="V16" s="57">
        <f t="shared" si="6"/>
        <v>68.027210884353735</v>
      </c>
      <c r="W16" s="84">
        <f>'[5]16'!T16</f>
        <v>144</v>
      </c>
      <c r="X16" s="46">
        <f>[22]Шаблон!$P16</f>
        <v>98</v>
      </c>
      <c r="Y16" s="57">
        <f t="shared" si="7"/>
        <v>68.055555555555557</v>
      </c>
      <c r="Z16" s="84">
        <f>'[5]16'!W16</f>
        <v>140</v>
      </c>
      <c r="AA16" s="46">
        <f>[22]Шаблон!$T16</f>
        <v>51</v>
      </c>
      <c r="AB16" s="57">
        <f t="shared" si="8"/>
        <v>36.428571428571423</v>
      </c>
      <c r="AC16" s="29"/>
      <c r="AD16" s="32"/>
    </row>
    <row r="17" spans="1:30" s="33" customFormat="1" ht="18" customHeight="1" x14ac:dyDescent="0.25">
      <c r="A17" s="52" t="s">
        <v>31</v>
      </c>
      <c r="B17" s="96">
        <f>'[5]16'!B17</f>
        <v>239</v>
      </c>
      <c r="C17" s="84">
        <f>[21]Шаблон!$M17+[21]Шаблон!$K17-[21]Шаблон!$L17+[22]Шаблон!$D17</f>
        <v>111</v>
      </c>
      <c r="D17" s="57">
        <f t="shared" si="0"/>
        <v>46.443514644351467</v>
      </c>
      <c r="E17" s="84">
        <f>'[5]16'!D17</f>
        <v>236</v>
      </c>
      <c r="F17" s="84">
        <f>[22]Шаблон!$D17</f>
        <v>107</v>
      </c>
      <c r="G17" s="57">
        <f t="shared" si="1"/>
        <v>45.33898305084746</v>
      </c>
      <c r="H17" s="84">
        <f>'[5]16'!G17</f>
        <v>3</v>
      </c>
      <c r="I17" s="84">
        <f>[22]Шаблон!$F17+[21]Шаблон!$D17</f>
        <v>4</v>
      </c>
      <c r="J17" s="57">
        <f t="shared" si="2"/>
        <v>133.33333333333331</v>
      </c>
      <c r="K17" s="84">
        <f>'[5]16'!J17</f>
        <v>1</v>
      </c>
      <c r="L17" s="84">
        <f>[22]Шаблон!$J17</f>
        <v>0</v>
      </c>
      <c r="M17" s="57">
        <f t="shared" si="3"/>
        <v>0</v>
      </c>
      <c r="N17" s="87">
        <f>'[5]16'!M17</f>
        <v>5</v>
      </c>
      <c r="O17" s="84">
        <f>[22]Шаблон!$K17+[22]Шаблон!$L17+[21]Шаблон!$G17</f>
        <v>0</v>
      </c>
      <c r="P17" s="57">
        <f t="shared" si="4"/>
        <v>0</v>
      </c>
      <c r="Q17" s="84">
        <f>'[5]16'!P17</f>
        <v>94</v>
      </c>
      <c r="R17" s="46">
        <f>[22]Шаблон!$M17</f>
        <v>31</v>
      </c>
      <c r="S17" s="57">
        <f t="shared" si="5"/>
        <v>32.978723404255319</v>
      </c>
      <c r="T17" s="70">
        <f>'[5]16'!R17</f>
        <v>217</v>
      </c>
      <c r="U17" s="46">
        <f>[21]Шаблон!$M17+[22]Шаблон!$P17</f>
        <v>81</v>
      </c>
      <c r="V17" s="57">
        <f t="shared" si="6"/>
        <v>37.327188940092164</v>
      </c>
      <c r="W17" s="84">
        <f>'[5]16'!T17</f>
        <v>217</v>
      </c>
      <c r="X17" s="46">
        <f>[22]Шаблон!$P17</f>
        <v>79</v>
      </c>
      <c r="Y17" s="57">
        <f t="shared" si="7"/>
        <v>36.405529953917046</v>
      </c>
      <c r="Z17" s="84">
        <f>'[5]16'!W17</f>
        <v>197</v>
      </c>
      <c r="AA17" s="46">
        <f>[22]Шаблон!$T17</f>
        <v>44</v>
      </c>
      <c r="AB17" s="57">
        <f t="shared" si="8"/>
        <v>22.335025380710661</v>
      </c>
      <c r="AC17" s="29"/>
      <c r="AD17" s="32"/>
    </row>
    <row r="18" spans="1:30" s="33" customFormat="1" ht="18" customHeight="1" x14ac:dyDescent="0.25">
      <c r="A18" s="52" t="s">
        <v>32</v>
      </c>
      <c r="B18" s="96">
        <f>'[5]16'!B18</f>
        <v>213</v>
      </c>
      <c r="C18" s="84">
        <f>[21]Шаблон!$M18+[21]Шаблон!$K18-[21]Шаблон!$L18+[22]Шаблон!$D18</f>
        <v>196</v>
      </c>
      <c r="D18" s="57">
        <f t="shared" si="0"/>
        <v>92.018779342723008</v>
      </c>
      <c r="E18" s="84">
        <f>'[5]16'!D18</f>
        <v>211</v>
      </c>
      <c r="F18" s="84">
        <f>[22]Шаблон!$D18</f>
        <v>190</v>
      </c>
      <c r="G18" s="57">
        <f t="shared" si="1"/>
        <v>90.047393364928908</v>
      </c>
      <c r="H18" s="84">
        <f>'[5]16'!G18</f>
        <v>6</v>
      </c>
      <c r="I18" s="84">
        <f>[22]Шаблон!$F18+[21]Шаблон!$D18</f>
        <v>7</v>
      </c>
      <c r="J18" s="57">
        <f t="shared" si="2"/>
        <v>116.66666666666667</v>
      </c>
      <c r="K18" s="84">
        <f>'[5]16'!J18</f>
        <v>0</v>
      </c>
      <c r="L18" s="84">
        <f>[22]Шаблон!$J18</f>
        <v>0</v>
      </c>
      <c r="M18" s="57">
        <f t="shared" si="3"/>
        <v>0</v>
      </c>
      <c r="N18" s="87">
        <f>'[5]16'!M18</f>
        <v>0</v>
      </c>
      <c r="O18" s="84">
        <f>[22]Шаблон!$K18+[22]Шаблон!$L18+[21]Шаблон!$G18</f>
        <v>0</v>
      </c>
      <c r="P18" s="57">
        <f t="shared" si="4"/>
        <v>0</v>
      </c>
      <c r="Q18" s="84">
        <f>'[5]16'!P18</f>
        <v>123</v>
      </c>
      <c r="R18" s="46">
        <f>[22]Шаблон!$M18</f>
        <v>62</v>
      </c>
      <c r="S18" s="57">
        <f t="shared" si="5"/>
        <v>50.40650406504065</v>
      </c>
      <c r="T18" s="70">
        <f>'[5]16'!R18</f>
        <v>190</v>
      </c>
      <c r="U18" s="46">
        <f>[21]Шаблон!$M18+[22]Шаблон!$P18</f>
        <v>173</v>
      </c>
      <c r="V18" s="57">
        <f t="shared" si="6"/>
        <v>91.05263157894737</v>
      </c>
      <c r="W18" s="84">
        <f>'[5]16'!T18</f>
        <v>189</v>
      </c>
      <c r="X18" s="46">
        <f>[22]Шаблон!$P18</f>
        <v>167</v>
      </c>
      <c r="Y18" s="57">
        <f t="shared" si="7"/>
        <v>88.359788359788354</v>
      </c>
      <c r="Z18" s="84">
        <f>'[5]16'!W18</f>
        <v>154</v>
      </c>
      <c r="AA18" s="46">
        <f>[22]Шаблон!$T18</f>
        <v>78</v>
      </c>
      <c r="AB18" s="57">
        <f t="shared" si="8"/>
        <v>50.649350649350644</v>
      </c>
      <c r="AC18" s="29"/>
      <c r="AD18" s="32"/>
    </row>
    <row r="19" spans="1:30" s="33" customFormat="1" ht="18" customHeight="1" x14ac:dyDescent="0.25">
      <c r="A19" s="52" t="s">
        <v>33</v>
      </c>
      <c r="B19" s="96">
        <f>'[5]16'!B19</f>
        <v>510</v>
      </c>
      <c r="C19" s="84">
        <f>[21]Шаблон!$M19+[21]Шаблон!$K19-[21]Шаблон!$L19+[22]Шаблон!$D19</f>
        <v>190</v>
      </c>
      <c r="D19" s="57">
        <f t="shared" si="0"/>
        <v>37.254901960784316</v>
      </c>
      <c r="E19" s="84">
        <f>'[5]16'!D19</f>
        <v>507</v>
      </c>
      <c r="F19" s="84">
        <f>[22]Шаблон!$D19</f>
        <v>190</v>
      </c>
      <c r="G19" s="57">
        <f t="shared" si="1"/>
        <v>37.475345167652861</v>
      </c>
      <c r="H19" s="84">
        <f>'[5]16'!G19</f>
        <v>5</v>
      </c>
      <c r="I19" s="84">
        <f>[22]Шаблон!$F19+[21]Шаблон!$D19</f>
        <v>9</v>
      </c>
      <c r="J19" s="57">
        <f t="shared" si="2"/>
        <v>180</v>
      </c>
      <c r="K19" s="84">
        <f>'[5]16'!J19</f>
        <v>0</v>
      </c>
      <c r="L19" s="84">
        <f>[22]Шаблон!$J19</f>
        <v>0</v>
      </c>
      <c r="M19" s="57">
        <f t="shared" si="3"/>
        <v>0</v>
      </c>
      <c r="N19" s="87">
        <f>'[5]16'!M19</f>
        <v>1</v>
      </c>
      <c r="O19" s="84">
        <f>[22]Шаблон!$K19+[22]Шаблон!$L19+[21]Шаблон!$G19</f>
        <v>0</v>
      </c>
      <c r="P19" s="57">
        <f t="shared" si="4"/>
        <v>0</v>
      </c>
      <c r="Q19" s="84">
        <f>'[5]16'!P19</f>
        <v>316</v>
      </c>
      <c r="R19" s="46">
        <f>[22]Шаблон!$M19</f>
        <v>100</v>
      </c>
      <c r="S19" s="57">
        <f t="shared" si="5"/>
        <v>31.645569620253166</v>
      </c>
      <c r="T19" s="70">
        <f>'[5]16'!R19</f>
        <v>466</v>
      </c>
      <c r="U19" s="46">
        <f>[21]Шаблон!$M19+[22]Шаблон!$P19</f>
        <v>145</v>
      </c>
      <c r="V19" s="57">
        <f t="shared" si="6"/>
        <v>31.115879828326182</v>
      </c>
      <c r="W19" s="84">
        <f>'[5]16'!T19</f>
        <v>465</v>
      </c>
      <c r="X19" s="46">
        <f>[22]Шаблон!$P19</f>
        <v>145</v>
      </c>
      <c r="Y19" s="57">
        <f t="shared" si="7"/>
        <v>31.182795698924732</v>
      </c>
      <c r="Z19" s="84">
        <f>'[5]16'!W19</f>
        <v>443</v>
      </c>
      <c r="AA19" s="46">
        <f>[22]Шаблон!$T19</f>
        <v>105</v>
      </c>
      <c r="AB19" s="57">
        <f t="shared" si="8"/>
        <v>23.702031602708804</v>
      </c>
      <c r="AC19" s="29"/>
      <c r="AD19" s="32"/>
    </row>
    <row r="20" spans="1:30" s="33" customFormat="1" ht="18" customHeight="1" x14ac:dyDescent="0.25">
      <c r="A20" s="52" t="s">
        <v>34</v>
      </c>
      <c r="B20" s="96">
        <f>'[5]16'!B20</f>
        <v>189</v>
      </c>
      <c r="C20" s="84">
        <f>[21]Шаблон!$M20+[21]Шаблон!$K20-[21]Шаблон!$L20+[22]Шаблон!$D20</f>
        <v>205</v>
      </c>
      <c r="D20" s="57">
        <f t="shared" si="0"/>
        <v>108.46560846560847</v>
      </c>
      <c r="E20" s="84">
        <f>'[5]16'!D20</f>
        <v>171</v>
      </c>
      <c r="F20" s="84">
        <f>[22]Шаблон!$D20</f>
        <v>193</v>
      </c>
      <c r="G20" s="57">
        <f t="shared" si="1"/>
        <v>112.8654970760234</v>
      </c>
      <c r="H20" s="84">
        <f>'[5]16'!G20</f>
        <v>9</v>
      </c>
      <c r="I20" s="84">
        <f>[22]Шаблон!$F20+[21]Шаблон!$D20</f>
        <v>13</v>
      </c>
      <c r="J20" s="57">
        <f t="shared" si="2"/>
        <v>144.44444444444443</v>
      </c>
      <c r="K20" s="84">
        <f>'[5]16'!J20</f>
        <v>5</v>
      </c>
      <c r="L20" s="84">
        <f>[22]Шаблон!$J20</f>
        <v>0</v>
      </c>
      <c r="M20" s="57">
        <f t="shared" si="3"/>
        <v>0</v>
      </c>
      <c r="N20" s="87">
        <f>'[5]16'!M20</f>
        <v>1</v>
      </c>
      <c r="O20" s="84">
        <f>[22]Шаблон!$K20+[22]Шаблон!$L20+[21]Шаблон!$G20</f>
        <v>0</v>
      </c>
      <c r="P20" s="57">
        <f t="shared" si="4"/>
        <v>0</v>
      </c>
      <c r="Q20" s="84">
        <f>'[5]16'!P20</f>
        <v>84</v>
      </c>
      <c r="R20" s="46">
        <f>[22]Шаблон!$M20</f>
        <v>24</v>
      </c>
      <c r="S20" s="57">
        <f t="shared" si="5"/>
        <v>28.571428571428569</v>
      </c>
      <c r="T20" s="70">
        <f>'[5]16'!R20</f>
        <v>167</v>
      </c>
      <c r="U20" s="46">
        <f>[21]Шаблон!$M20+[22]Шаблон!$P20</f>
        <v>161</v>
      </c>
      <c r="V20" s="57">
        <f t="shared" si="6"/>
        <v>96.407185628742525</v>
      </c>
      <c r="W20" s="84">
        <f>'[5]16'!T20</f>
        <v>156</v>
      </c>
      <c r="X20" s="46">
        <f>[22]Шаблон!$P20</f>
        <v>156</v>
      </c>
      <c r="Y20" s="57">
        <f t="shared" si="7"/>
        <v>100</v>
      </c>
      <c r="Z20" s="84">
        <f>'[5]16'!W20</f>
        <v>132</v>
      </c>
      <c r="AA20" s="46">
        <f>[22]Шаблон!$T20</f>
        <v>53</v>
      </c>
      <c r="AB20" s="57">
        <f t="shared" si="8"/>
        <v>40.151515151515149</v>
      </c>
      <c r="AC20" s="29"/>
      <c r="AD20" s="32"/>
    </row>
    <row r="21" spans="1:30" s="33" customFormat="1" ht="18" customHeight="1" x14ac:dyDescent="0.25">
      <c r="A21" s="52" t="s">
        <v>35</v>
      </c>
      <c r="B21" s="96">
        <f>'[5]16'!B21</f>
        <v>168</v>
      </c>
      <c r="C21" s="84">
        <f>[21]Шаблон!$M21+[21]Шаблон!$K21-[21]Шаблон!$L21+[22]Шаблон!$D21</f>
        <v>117</v>
      </c>
      <c r="D21" s="57">
        <f t="shared" si="0"/>
        <v>69.642857142857139</v>
      </c>
      <c r="E21" s="84">
        <f>'[5]16'!D21</f>
        <v>144</v>
      </c>
      <c r="F21" s="84">
        <f>[22]Шаблон!$D21</f>
        <v>94</v>
      </c>
      <c r="G21" s="57">
        <f t="shared" si="1"/>
        <v>65.277777777777786</v>
      </c>
      <c r="H21" s="84">
        <f>'[5]16'!G21</f>
        <v>3</v>
      </c>
      <c r="I21" s="84">
        <f>[22]Шаблон!$F21+[21]Шаблон!$D21</f>
        <v>2</v>
      </c>
      <c r="J21" s="57">
        <f t="shared" si="2"/>
        <v>66.666666666666657</v>
      </c>
      <c r="K21" s="84">
        <f>'[5]16'!J21</f>
        <v>1</v>
      </c>
      <c r="L21" s="84">
        <f>[22]Шаблон!$J21</f>
        <v>0</v>
      </c>
      <c r="M21" s="57">
        <f t="shared" si="3"/>
        <v>0</v>
      </c>
      <c r="N21" s="87">
        <f>'[5]16'!M21</f>
        <v>2</v>
      </c>
      <c r="O21" s="84">
        <f>[22]Шаблон!$K21+[22]Шаблон!$L21+[21]Шаблон!$G21</f>
        <v>0</v>
      </c>
      <c r="P21" s="57">
        <f t="shared" si="4"/>
        <v>0</v>
      </c>
      <c r="Q21" s="84">
        <f>'[5]16'!P21</f>
        <v>62</v>
      </c>
      <c r="R21" s="46">
        <f>[22]Шаблон!$M21</f>
        <v>30</v>
      </c>
      <c r="S21" s="57">
        <f t="shared" si="5"/>
        <v>48.387096774193552</v>
      </c>
      <c r="T21" s="70">
        <f>'[5]16'!R21</f>
        <v>156</v>
      </c>
      <c r="U21" s="46">
        <f>[21]Шаблон!$M21+[22]Шаблон!$P21</f>
        <v>104</v>
      </c>
      <c r="V21" s="57">
        <f t="shared" si="6"/>
        <v>66.666666666666657</v>
      </c>
      <c r="W21" s="84">
        <f>'[5]16'!T21</f>
        <v>133</v>
      </c>
      <c r="X21" s="46">
        <f>[22]Шаблон!$P21</f>
        <v>82</v>
      </c>
      <c r="Y21" s="57">
        <f t="shared" si="7"/>
        <v>61.65413533834586</v>
      </c>
      <c r="Z21" s="84">
        <f>'[5]16'!W21</f>
        <v>120</v>
      </c>
      <c r="AA21" s="46">
        <f>[22]Шаблон!$T21</f>
        <v>32</v>
      </c>
      <c r="AB21" s="57">
        <f t="shared" si="8"/>
        <v>26.666666666666668</v>
      </c>
      <c r="AC21" s="29"/>
      <c r="AD21" s="32"/>
    </row>
    <row r="22" spans="1:30" s="33" customFormat="1" ht="18" customHeight="1" x14ac:dyDescent="0.25">
      <c r="A22" s="52" t="s">
        <v>36</v>
      </c>
      <c r="B22" s="96">
        <f>'[5]16'!B22</f>
        <v>171</v>
      </c>
      <c r="C22" s="84">
        <f>[21]Шаблон!$M22+[21]Шаблон!$K22-[21]Шаблон!$L22+[22]Шаблон!$D22</f>
        <v>134</v>
      </c>
      <c r="D22" s="57">
        <f t="shared" si="0"/>
        <v>78.362573099415201</v>
      </c>
      <c r="E22" s="84">
        <f>'[5]16'!D22</f>
        <v>169</v>
      </c>
      <c r="F22" s="84">
        <f>[22]Шаблон!$D22</f>
        <v>133</v>
      </c>
      <c r="G22" s="57">
        <f t="shared" si="1"/>
        <v>78.698224852071007</v>
      </c>
      <c r="H22" s="84">
        <f>'[5]16'!G22</f>
        <v>8</v>
      </c>
      <c r="I22" s="84">
        <f>[22]Шаблон!$F22+[21]Шаблон!$D22</f>
        <v>3</v>
      </c>
      <c r="J22" s="57">
        <f t="shared" si="2"/>
        <v>37.5</v>
      </c>
      <c r="K22" s="84">
        <f>'[5]16'!J22</f>
        <v>1</v>
      </c>
      <c r="L22" s="84">
        <f>[22]Шаблон!$J22</f>
        <v>0</v>
      </c>
      <c r="M22" s="57">
        <f t="shared" si="3"/>
        <v>0</v>
      </c>
      <c r="N22" s="87">
        <f>'[5]16'!M22</f>
        <v>5</v>
      </c>
      <c r="O22" s="84">
        <f>[22]Шаблон!$K22+[22]Шаблон!$L22+[21]Шаблон!$G22</f>
        <v>0</v>
      </c>
      <c r="P22" s="57">
        <f t="shared" si="4"/>
        <v>0</v>
      </c>
      <c r="Q22" s="84">
        <f>'[5]16'!P22</f>
        <v>167</v>
      </c>
      <c r="R22" s="46">
        <f>[22]Шаблон!$M22</f>
        <v>80</v>
      </c>
      <c r="S22" s="57">
        <f t="shared" si="5"/>
        <v>47.904191616766468</v>
      </c>
      <c r="T22" s="70">
        <f>'[5]16'!R22</f>
        <v>163</v>
      </c>
      <c r="U22" s="46">
        <f>[21]Шаблон!$M22+[22]Шаблон!$P22</f>
        <v>123</v>
      </c>
      <c r="V22" s="57">
        <f t="shared" si="6"/>
        <v>75.460122699386503</v>
      </c>
      <c r="W22" s="84">
        <f>'[5]16'!T22</f>
        <v>162</v>
      </c>
      <c r="X22" s="46">
        <f>[22]Шаблон!$P22</f>
        <v>122</v>
      </c>
      <c r="Y22" s="57">
        <f t="shared" si="7"/>
        <v>75.308641975308646</v>
      </c>
      <c r="Z22" s="84">
        <f>'[5]16'!W22</f>
        <v>143</v>
      </c>
      <c r="AA22" s="46">
        <f>[22]Шаблон!$T22</f>
        <v>29</v>
      </c>
      <c r="AB22" s="57">
        <f t="shared" si="8"/>
        <v>20.27972027972028</v>
      </c>
      <c r="AC22" s="29"/>
      <c r="AD22" s="32"/>
    </row>
    <row r="23" spans="1:30" s="33" customFormat="1" ht="18" customHeight="1" x14ac:dyDescent="0.25">
      <c r="A23" s="52" t="s">
        <v>37</v>
      </c>
      <c r="B23" s="96">
        <f>'[5]16'!B23</f>
        <v>321</v>
      </c>
      <c r="C23" s="84">
        <f>[21]Шаблон!$M23+[21]Шаблон!$K23-[21]Шаблон!$L23+[22]Шаблон!$D23</f>
        <v>104</v>
      </c>
      <c r="D23" s="57">
        <f t="shared" si="0"/>
        <v>32.398753894080997</v>
      </c>
      <c r="E23" s="84">
        <f>'[5]16'!D23</f>
        <v>321</v>
      </c>
      <c r="F23" s="84">
        <f>[22]Шаблон!$D23</f>
        <v>102</v>
      </c>
      <c r="G23" s="57">
        <f t="shared" si="1"/>
        <v>31.775700934579437</v>
      </c>
      <c r="H23" s="84">
        <f>'[5]16'!G23</f>
        <v>8</v>
      </c>
      <c r="I23" s="84">
        <f>[22]Шаблон!$F23+[21]Шаблон!$D23</f>
        <v>1</v>
      </c>
      <c r="J23" s="57">
        <f t="shared" si="2"/>
        <v>12.5</v>
      </c>
      <c r="K23" s="84">
        <f>'[5]16'!J23</f>
        <v>0</v>
      </c>
      <c r="L23" s="84">
        <f>[22]Шаблон!$J23</f>
        <v>0</v>
      </c>
      <c r="M23" s="57">
        <f t="shared" si="3"/>
        <v>0</v>
      </c>
      <c r="N23" s="87">
        <f>'[5]16'!M23</f>
        <v>1</v>
      </c>
      <c r="O23" s="84">
        <f>[22]Шаблон!$K23+[22]Шаблон!$L23+[21]Шаблон!$G23</f>
        <v>0</v>
      </c>
      <c r="P23" s="57">
        <f t="shared" si="4"/>
        <v>0</v>
      </c>
      <c r="Q23" s="84">
        <f>'[5]16'!P23</f>
        <v>41</v>
      </c>
      <c r="R23" s="46">
        <f>[22]Шаблон!$M23</f>
        <v>9</v>
      </c>
      <c r="S23" s="57">
        <f t="shared" si="5"/>
        <v>21.951219512195124</v>
      </c>
      <c r="T23" s="70">
        <f>'[5]16'!R23</f>
        <v>295</v>
      </c>
      <c r="U23" s="46">
        <f>[21]Шаблон!$M23+[22]Шаблон!$P23</f>
        <v>83</v>
      </c>
      <c r="V23" s="57">
        <f t="shared" si="6"/>
        <v>28.135593220338983</v>
      </c>
      <c r="W23" s="84">
        <f>'[5]16'!T23</f>
        <v>295</v>
      </c>
      <c r="X23" s="46">
        <f>[22]Шаблон!$P23</f>
        <v>82</v>
      </c>
      <c r="Y23" s="57">
        <f t="shared" si="7"/>
        <v>27.796610169491526</v>
      </c>
      <c r="Z23" s="84">
        <f>'[5]16'!W23</f>
        <v>245</v>
      </c>
      <c r="AA23" s="46">
        <f>[22]Шаблон!$T23</f>
        <v>32</v>
      </c>
      <c r="AB23" s="57">
        <f t="shared" si="8"/>
        <v>13.061224489795919</v>
      </c>
      <c r="AC23" s="29"/>
      <c r="AD23" s="32"/>
    </row>
    <row r="24" spans="1:30" s="33" customFormat="1" ht="18" customHeight="1" x14ac:dyDescent="0.25">
      <c r="A24" s="52" t="s">
        <v>38</v>
      </c>
      <c r="B24" s="96">
        <f>'[5]16'!B24</f>
        <v>250</v>
      </c>
      <c r="C24" s="84">
        <f>[21]Шаблон!$M24+[21]Шаблон!$K24-[21]Шаблон!$L24+[22]Шаблон!$D24</f>
        <v>109</v>
      </c>
      <c r="D24" s="57">
        <f t="shared" si="0"/>
        <v>43.6</v>
      </c>
      <c r="E24" s="84">
        <f>'[5]16'!D24</f>
        <v>247</v>
      </c>
      <c r="F24" s="84">
        <f>[22]Шаблон!$D24</f>
        <v>109</v>
      </c>
      <c r="G24" s="57">
        <f t="shared" si="1"/>
        <v>44.129554655870443</v>
      </c>
      <c r="H24" s="84">
        <f>'[5]16'!G24</f>
        <v>11</v>
      </c>
      <c r="I24" s="84">
        <f>[22]Шаблон!$F24+[21]Шаблон!$D24</f>
        <v>3</v>
      </c>
      <c r="J24" s="57">
        <f t="shared" si="2"/>
        <v>27.27272727272727</v>
      </c>
      <c r="K24" s="84">
        <f>'[5]16'!J24</f>
        <v>0</v>
      </c>
      <c r="L24" s="84">
        <f>[22]Шаблон!$J24</f>
        <v>0</v>
      </c>
      <c r="M24" s="57">
        <f t="shared" si="3"/>
        <v>0</v>
      </c>
      <c r="N24" s="87">
        <f>'[5]16'!M24</f>
        <v>0</v>
      </c>
      <c r="O24" s="84">
        <f>[22]Шаблон!$K24+[22]Шаблон!$L24+[21]Шаблон!$G24</f>
        <v>0</v>
      </c>
      <c r="P24" s="57">
        <f t="shared" si="4"/>
        <v>0</v>
      </c>
      <c r="Q24" s="84">
        <f>'[5]16'!P24</f>
        <v>140</v>
      </c>
      <c r="R24" s="46">
        <f>[22]Шаблон!$M24</f>
        <v>17</v>
      </c>
      <c r="S24" s="57">
        <f t="shared" si="5"/>
        <v>12.142857142857142</v>
      </c>
      <c r="T24" s="70">
        <f>'[5]16'!R24</f>
        <v>223</v>
      </c>
      <c r="U24" s="46">
        <f>[21]Шаблон!$M24+[22]Шаблон!$P24</f>
        <v>78</v>
      </c>
      <c r="V24" s="57">
        <f t="shared" si="6"/>
        <v>34.977578475336323</v>
      </c>
      <c r="W24" s="84">
        <f>'[5]16'!T24</f>
        <v>223</v>
      </c>
      <c r="X24" s="46">
        <f>[22]Шаблон!$P24</f>
        <v>78</v>
      </c>
      <c r="Y24" s="57">
        <f t="shared" si="7"/>
        <v>34.977578475336323</v>
      </c>
      <c r="Z24" s="84">
        <f>'[5]16'!W24</f>
        <v>207</v>
      </c>
      <c r="AA24" s="46">
        <f>[22]Шаблон!$T24</f>
        <v>27</v>
      </c>
      <c r="AB24" s="57">
        <f t="shared" si="8"/>
        <v>13.043478260869565</v>
      </c>
      <c r="AC24" s="29"/>
      <c r="AD24" s="32"/>
    </row>
    <row r="25" spans="1:30" s="33" customFormat="1" ht="18" customHeight="1" x14ac:dyDescent="0.25">
      <c r="A25" s="53" t="s">
        <v>39</v>
      </c>
      <c r="B25" s="96">
        <f>'[5]16'!B25</f>
        <v>234</v>
      </c>
      <c r="C25" s="84">
        <f>[21]Шаблон!$M25+[21]Шаблон!$K25-[21]Шаблон!$L25+[22]Шаблон!$D25</f>
        <v>0</v>
      </c>
      <c r="D25" s="57">
        <f t="shared" si="0"/>
        <v>0</v>
      </c>
      <c r="E25" s="84">
        <f>'[5]16'!D25</f>
        <v>198</v>
      </c>
      <c r="F25" s="84">
        <f>[22]Шаблон!$D25</f>
        <v>0</v>
      </c>
      <c r="G25" s="57">
        <f t="shared" si="1"/>
        <v>0</v>
      </c>
      <c r="H25" s="84">
        <f>'[5]16'!G25</f>
        <v>5</v>
      </c>
      <c r="I25" s="84">
        <f>[22]Шаблон!$F25+[21]Шаблон!$D25</f>
        <v>0</v>
      </c>
      <c r="J25" s="57">
        <f t="shared" si="2"/>
        <v>0</v>
      </c>
      <c r="K25" s="84">
        <f>'[5]16'!J25</f>
        <v>1</v>
      </c>
      <c r="L25" s="84">
        <f>[22]Шаблон!$J25</f>
        <v>0</v>
      </c>
      <c r="M25" s="57">
        <f t="shared" si="3"/>
        <v>0</v>
      </c>
      <c r="N25" s="87">
        <f>'[5]16'!M25</f>
        <v>0</v>
      </c>
      <c r="O25" s="84">
        <f>[22]Шаблон!$K25+[22]Шаблон!$L25+[21]Шаблон!$G25</f>
        <v>0</v>
      </c>
      <c r="P25" s="57">
        <f t="shared" si="4"/>
        <v>0</v>
      </c>
      <c r="Q25" s="84">
        <f>'[5]16'!P25</f>
        <v>53</v>
      </c>
      <c r="R25" s="46">
        <f>[22]Шаблон!$M25</f>
        <v>0</v>
      </c>
      <c r="S25" s="57">
        <f t="shared" si="5"/>
        <v>0</v>
      </c>
      <c r="T25" s="70">
        <f>'[5]16'!R25</f>
        <v>196</v>
      </c>
      <c r="U25" s="46">
        <f>[21]Шаблон!$M25+[22]Шаблон!$P25</f>
        <v>0</v>
      </c>
      <c r="V25" s="57">
        <f t="shared" si="6"/>
        <v>0</v>
      </c>
      <c r="W25" s="84">
        <f>'[5]16'!T25</f>
        <v>172</v>
      </c>
      <c r="X25" s="46">
        <f>[22]Шаблон!$P25</f>
        <v>0</v>
      </c>
      <c r="Y25" s="57">
        <f t="shared" si="7"/>
        <v>0</v>
      </c>
      <c r="Z25" s="84">
        <f>'[5]16'!W25</f>
        <v>160</v>
      </c>
      <c r="AA25" s="46">
        <f>[22]Шаблон!$T25</f>
        <v>0</v>
      </c>
      <c r="AB25" s="57">
        <f t="shared" si="8"/>
        <v>0</v>
      </c>
      <c r="AC25" s="29"/>
      <c r="AD25" s="32"/>
    </row>
    <row r="26" spans="1:30" s="33" customFormat="1" ht="18" customHeight="1" x14ac:dyDescent="0.25">
      <c r="A26" s="52" t="s">
        <v>40</v>
      </c>
      <c r="B26" s="96">
        <f>'[5]16'!B26</f>
        <v>268</v>
      </c>
      <c r="C26" s="84">
        <f>[21]Шаблон!$M26+[21]Шаблон!$K26-[21]Шаблон!$L26+[22]Шаблон!$D26</f>
        <v>372</v>
      </c>
      <c r="D26" s="57">
        <f t="shared" si="0"/>
        <v>138.80597014925374</v>
      </c>
      <c r="E26" s="84">
        <f>'[5]16'!D26</f>
        <v>218</v>
      </c>
      <c r="F26" s="84">
        <f>[22]Шаблон!$D26</f>
        <v>302</v>
      </c>
      <c r="G26" s="57">
        <f t="shared" si="1"/>
        <v>138.53211009174311</v>
      </c>
      <c r="H26" s="84">
        <f>'[5]16'!G26</f>
        <v>19</v>
      </c>
      <c r="I26" s="84">
        <f>[22]Шаблон!$F26+[21]Шаблон!$D26</f>
        <v>11</v>
      </c>
      <c r="J26" s="57">
        <f t="shared" si="2"/>
        <v>57.894736842105267</v>
      </c>
      <c r="K26" s="84">
        <f>'[5]16'!J26</f>
        <v>2</v>
      </c>
      <c r="L26" s="84">
        <f>[22]Шаблон!$J26</f>
        <v>3</v>
      </c>
      <c r="M26" s="57">
        <f t="shared" si="3"/>
        <v>150</v>
      </c>
      <c r="N26" s="87">
        <f>'[5]16'!M26</f>
        <v>1</v>
      </c>
      <c r="O26" s="84">
        <f>[22]Шаблон!$K26+[22]Шаблон!$L26+[21]Шаблон!$G26</f>
        <v>0</v>
      </c>
      <c r="P26" s="57">
        <f t="shared" si="4"/>
        <v>0</v>
      </c>
      <c r="Q26" s="84">
        <f>'[5]16'!P26</f>
        <v>119</v>
      </c>
      <c r="R26" s="46">
        <f>[22]Шаблон!$M26</f>
        <v>252</v>
      </c>
      <c r="S26" s="57">
        <f t="shared" si="5"/>
        <v>211.76470588235296</v>
      </c>
      <c r="T26" s="70">
        <f>'[5]16'!R26</f>
        <v>234</v>
      </c>
      <c r="U26" s="46">
        <f>[21]Шаблон!$M26+[22]Шаблон!$P26</f>
        <v>280</v>
      </c>
      <c r="V26" s="57">
        <f t="shared" si="6"/>
        <v>119.65811965811966</v>
      </c>
      <c r="W26" s="84">
        <f>'[5]16'!T26</f>
        <v>189</v>
      </c>
      <c r="X26" s="46">
        <f>[22]Шаблон!$P26</f>
        <v>232</v>
      </c>
      <c r="Y26" s="57">
        <f t="shared" si="7"/>
        <v>122.75132275132275</v>
      </c>
      <c r="Z26" s="84">
        <f>'[5]16'!W26</f>
        <v>155</v>
      </c>
      <c r="AA26" s="46">
        <f>[22]Шаблон!$T26</f>
        <v>151</v>
      </c>
      <c r="AB26" s="57">
        <f t="shared" si="8"/>
        <v>97.41935483870968</v>
      </c>
      <c r="AC26" s="29"/>
      <c r="AD26" s="32"/>
    </row>
    <row r="27" spans="1:30" s="33" customFormat="1" ht="18" customHeight="1" x14ac:dyDescent="0.25">
      <c r="A27" s="52" t="s">
        <v>41</v>
      </c>
      <c r="B27" s="96">
        <f>'[5]16'!B27</f>
        <v>305</v>
      </c>
      <c r="C27" s="84">
        <f>[21]Шаблон!$M27+[21]Шаблон!$K27-[21]Шаблон!$L27+[22]Шаблон!$D27</f>
        <v>179</v>
      </c>
      <c r="D27" s="57">
        <f t="shared" si="0"/>
        <v>58.688524590163937</v>
      </c>
      <c r="E27" s="84">
        <f>'[5]16'!D27</f>
        <v>300</v>
      </c>
      <c r="F27" s="84">
        <f>[22]Шаблон!$D27</f>
        <v>175</v>
      </c>
      <c r="G27" s="57">
        <f t="shared" si="1"/>
        <v>58.333333333333336</v>
      </c>
      <c r="H27" s="84">
        <f>'[5]16'!G27</f>
        <v>4</v>
      </c>
      <c r="I27" s="84">
        <f>[22]Шаблон!$F27+[21]Шаблон!$D27</f>
        <v>4</v>
      </c>
      <c r="J27" s="57">
        <f t="shared" si="2"/>
        <v>100</v>
      </c>
      <c r="K27" s="84">
        <f>'[5]16'!J27</f>
        <v>2</v>
      </c>
      <c r="L27" s="84">
        <f>[22]Шаблон!$J27</f>
        <v>0</v>
      </c>
      <c r="M27" s="57">
        <f t="shared" si="3"/>
        <v>0</v>
      </c>
      <c r="N27" s="87">
        <f>'[5]16'!M27</f>
        <v>3</v>
      </c>
      <c r="O27" s="84">
        <f>[22]Шаблон!$K27+[22]Шаблон!$L27+[21]Шаблон!$G27</f>
        <v>0</v>
      </c>
      <c r="P27" s="57">
        <f t="shared" si="4"/>
        <v>0</v>
      </c>
      <c r="Q27" s="84">
        <f>'[5]16'!P27</f>
        <v>280</v>
      </c>
      <c r="R27" s="46">
        <f>[22]Шаблон!$M27</f>
        <v>108</v>
      </c>
      <c r="S27" s="57">
        <f t="shared" si="5"/>
        <v>38.571428571428577</v>
      </c>
      <c r="T27" s="70">
        <f>'[5]16'!R27</f>
        <v>274</v>
      </c>
      <c r="U27" s="46">
        <f>[21]Шаблон!$M27+[22]Шаблон!$P27</f>
        <v>123</v>
      </c>
      <c r="V27" s="57">
        <f t="shared" si="6"/>
        <v>44.89051094890511</v>
      </c>
      <c r="W27" s="84">
        <f>'[5]16'!T27</f>
        <v>272</v>
      </c>
      <c r="X27" s="46">
        <f>[22]Шаблон!$P27</f>
        <v>121</v>
      </c>
      <c r="Y27" s="57">
        <f t="shared" si="7"/>
        <v>44.485294117647058</v>
      </c>
      <c r="Z27" s="84">
        <f>'[5]16'!W27</f>
        <v>255</v>
      </c>
      <c r="AA27" s="46">
        <f>[22]Шаблон!$T27</f>
        <v>74</v>
      </c>
      <c r="AB27" s="57">
        <f t="shared" si="8"/>
        <v>29.019607843137258</v>
      </c>
      <c r="AC27" s="29"/>
      <c r="AD27" s="32"/>
    </row>
    <row r="28" spans="1:30" s="33" customFormat="1" ht="18" customHeight="1" x14ac:dyDescent="0.25">
      <c r="A28" s="54" t="s">
        <v>42</v>
      </c>
      <c r="B28" s="96">
        <f>'[5]16'!B28</f>
        <v>265</v>
      </c>
      <c r="C28" s="84">
        <f>[21]Шаблон!$M28+[21]Шаблон!$K28-[21]Шаблон!$L28+[22]Шаблон!$D28</f>
        <v>219</v>
      </c>
      <c r="D28" s="57">
        <f t="shared" si="0"/>
        <v>82.64150943396227</v>
      </c>
      <c r="E28" s="84">
        <f>'[5]16'!D28</f>
        <v>262</v>
      </c>
      <c r="F28" s="84">
        <f>[22]Шаблон!$D28</f>
        <v>198</v>
      </c>
      <c r="G28" s="57">
        <f t="shared" si="1"/>
        <v>75.572519083969468</v>
      </c>
      <c r="H28" s="84">
        <f>'[5]16'!G28</f>
        <v>10</v>
      </c>
      <c r="I28" s="84">
        <f>[22]Шаблон!$F28+[21]Шаблон!$D28</f>
        <v>8</v>
      </c>
      <c r="J28" s="57">
        <f t="shared" si="2"/>
        <v>80</v>
      </c>
      <c r="K28" s="84">
        <f>'[5]16'!J28</f>
        <v>0</v>
      </c>
      <c r="L28" s="84">
        <f>[22]Шаблон!$J28</f>
        <v>0</v>
      </c>
      <c r="M28" s="57">
        <f t="shared" si="3"/>
        <v>0</v>
      </c>
      <c r="N28" s="87">
        <f>'[5]16'!M28</f>
        <v>2</v>
      </c>
      <c r="O28" s="84">
        <f>[22]Шаблон!$K28+[22]Шаблон!$L28+[21]Шаблон!$G28</f>
        <v>0</v>
      </c>
      <c r="P28" s="57">
        <f t="shared" si="4"/>
        <v>0</v>
      </c>
      <c r="Q28" s="84">
        <f>'[5]16'!P28</f>
        <v>244</v>
      </c>
      <c r="R28" s="46">
        <f>[22]Шаблон!$M28</f>
        <v>78</v>
      </c>
      <c r="S28" s="57">
        <f t="shared" si="5"/>
        <v>31.967213114754102</v>
      </c>
      <c r="T28" s="70">
        <f>'[5]16'!R28</f>
        <v>233</v>
      </c>
      <c r="U28" s="46">
        <f>[21]Шаблон!$M28+[22]Шаблон!$P28</f>
        <v>152</v>
      </c>
      <c r="V28" s="57">
        <f t="shared" si="6"/>
        <v>65.236051502145926</v>
      </c>
      <c r="W28" s="84">
        <f>'[5]16'!T28</f>
        <v>232</v>
      </c>
      <c r="X28" s="46">
        <f>[22]Шаблон!$P28</f>
        <v>138</v>
      </c>
      <c r="Y28" s="57">
        <f t="shared" si="7"/>
        <v>59.482758620689658</v>
      </c>
      <c r="Z28" s="84">
        <f>'[5]16'!W28</f>
        <v>208</v>
      </c>
      <c r="AA28" s="46">
        <f>[22]Шаблон!$T28</f>
        <v>73</v>
      </c>
      <c r="AB28" s="57">
        <f t="shared" si="8"/>
        <v>35.096153846153847</v>
      </c>
      <c r="AC28" s="29"/>
      <c r="AD28" s="32"/>
    </row>
    <row r="29" spans="1:30" ht="51" customHeight="1" x14ac:dyDescent="0.2">
      <c r="A29" s="35"/>
      <c r="B29" s="75"/>
      <c r="C29" s="35"/>
      <c r="D29" s="75"/>
      <c r="E29" s="36"/>
      <c r="F29" s="35"/>
      <c r="G29" s="35"/>
      <c r="H29" s="35"/>
      <c r="I29" s="35"/>
      <c r="J29" s="35"/>
      <c r="K29" s="38"/>
      <c r="L29" s="38"/>
      <c r="M29" s="38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</row>
    <row r="30" spans="1:30" x14ac:dyDescent="0.2">
      <c r="A30" s="39"/>
      <c r="B30" s="77"/>
      <c r="C30" s="39"/>
      <c r="D30" s="77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77"/>
      <c r="C31" s="39"/>
      <c r="D31" s="77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77"/>
      <c r="C32" s="39"/>
      <c r="D32" s="77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2">
    <mergeCell ref="A3:A5"/>
    <mergeCell ref="E3:G3"/>
    <mergeCell ref="H3:J3"/>
    <mergeCell ref="K3:M3"/>
    <mergeCell ref="C4:C5"/>
    <mergeCell ref="E4:E5"/>
    <mergeCell ref="F4:F5"/>
    <mergeCell ref="M4:M5"/>
    <mergeCell ref="H4:H5"/>
    <mergeCell ref="I4:I5"/>
    <mergeCell ref="B3:D3"/>
    <mergeCell ref="B4:B5"/>
    <mergeCell ref="D4:D5"/>
    <mergeCell ref="C1:M1"/>
    <mergeCell ref="G4:G5"/>
    <mergeCell ref="N29:AB29"/>
    <mergeCell ref="Q3:S3"/>
    <mergeCell ref="W3:Y3"/>
    <mergeCell ref="W4:W5"/>
    <mergeCell ref="N4:N5"/>
    <mergeCell ref="O4:O5"/>
    <mergeCell ref="X1:Y1"/>
    <mergeCell ref="AA4:AA5"/>
    <mergeCell ref="J4:J5"/>
    <mergeCell ref="K4:K5"/>
    <mergeCell ref="L4:L5"/>
    <mergeCell ref="Z4:Z5"/>
    <mergeCell ref="X2:Y2"/>
    <mergeCell ref="Z2:AA2"/>
    <mergeCell ref="N3:P3"/>
    <mergeCell ref="Z3:AB3"/>
    <mergeCell ref="AB4:AB5"/>
    <mergeCell ref="X4:X5"/>
    <mergeCell ref="Y4:Y5"/>
    <mergeCell ref="U4:U5"/>
    <mergeCell ref="P4:P5"/>
    <mergeCell ref="Q4:Q5"/>
    <mergeCell ref="R4:R5"/>
    <mergeCell ref="S4:S5"/>
    <mergeCell ref="T3:V3"/>
    <mergeCell ref="T4:T5"/>
    <mergeCell ref="V4:V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3" sqref="B3:AB6"/>
    </sheetView>
  </sheetViews>
  <sheetFormatPr defaultRowHeight="14.25" x14ac:dyDescent="0.2"/>
  <cols>
    <col min="1" max="1" width="29.140625" style="37" customWidth="1"/>
    <col min="2" max="2" width="9.7109375" style="76" customWidth="1"/>
    <col min="3" max="3" width="8" style="76" customWidth="1"/>
    <col min="4" max="4" width="10.85546875" style="37" customWidth="1"/>
    <col min="5" max="5" width="9.7109375" style="37" customWidth="1"/>
    <col min="6" max="6" width="10" style="37" customWidth="1"/>
    <col min="7" max="7" width="7.42578125" style="37" customWidth="1"/>
    <col min="8" max="8" width="9" style="37" customWidth="1"/>
    <col min="9" max="9" width="8.28515625" style="37" customWidth="1"/>
    <col min="10" max="10" width="8.7109375" style="37" customWidth="1"/>
    <col min="11" max="11" width="11" style="37" customWidth="1"/>
    <col min="12" max="12" width="10.7109375" style="37" customWidth="1"/>
    <col min="13" max="13" width="9" style="37" customWidth="1"/>
    <col min="14" max="15" width="7.7109375" style="37" customWidth="1"/>
    <col min="16" max="16" width="8.140625" style="37" customWidth="1"/>
    <col min="17" max="17" width="7" style="37" customWidth="1"/>
    <col min="18" max="18" width="8.28515625" style="37" customWidth="1"/>
    <col min="19" max="19" width="8.140625" style="37" customWidth="1"/>
    <col min="20" max="20" width="7" style="76" customWidth="1"/>
    <col min="21" max="21" width="6.28515625" style="76" customWidth="1"/>
    <col min="22" max="22" width="8.85546875" style="37" customWidth="1"/>
    <col min="23" max="23" width="8.28515625" style="37" customWidth="1"/>
    <col min="24" max="24" width="8.42578125" style="37" customWidth="1"/>
    <col min="25" max="25" width="7.5703125" style="37" customWidth="1"/>
    <col min="26" max="26" width="7.42578125" style="37" customWidth="1"/>
    <col min="27" max="27" width="8" style="37" customWidth="1"/>
    <col min="28" max="16384" width="9.140625" style="37"/>
  </cols>
  <sheetData>
    <row r="1" spans="1:32" s="22" customFormat="1" ht="75.75" customHeight="1" x14ac:dyDescent="0.35">
      <c r="D1" s="119" t="s">
        <v>82</v>
      </c>
      <c r="E1" s="120"/>
      <c r="F1" s="120"/>
      <c r="G1" s="120"/>
      <c r="H1" s="120"/>
      <c r="I1" s="120"/>
      <c r="J1" s="120"/>
      <c r="K1" s="120"/>
      <c r="L1" s="120"/>
      <c r="M1" s="120"/>
      <c r="N1" s="21"/>
      <c r="O1" s="21"/>
      <c r="P1" s="21"/>
      <c r="Q1" s="21"/>
      <c r="R1" s="21"/>
      <c r="S1" s="21"/>
      <c r="T1" s="21"/>
      <c r="U1" s="21"/>
      <c r="V1" s="21"/>
      <c r="W1" s="21"/>
      <c r="X1" s="113"/>
      <c r="Y1" s="113"/>
      <c r="Z1" s="41"/>
      <c r="AB1" s="47" t="s">
        <v>11</v>
      </c>
    </row>
    <row r="2" spans="1:32" s="25" customFormat="1" ht="14.25" customHeight="1" x14ac:dyDescent="0.25">
      <c r="A2" s="23"/>
      <c r="B2" s="72"/>
      <c r="C2" s="72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22"/>
      <c r="Y2" s="122"/>
      <c r="Z2" s="118" t="s">
        <v>5</v>
      </c>
      <c r="AA2" s="118"/>
    </row>
    <row r="3" spans="1:32" s="26" customFormat="1" ht="57" customHeight="1" x14ac:dyDescent="0.25">
      <c r="A3" s="123"/>
      <c r="B3" s="117" t="s">
        <v>83</v>
      </c>
      <c r="C3" s="117"/>
      <c r="D3" s="117" t="s">
        <v>73</v>
      </c>
      <c r="E3" s="117" t="s">
        <v>16</v>
      </c>
      <c r="F3" s="117"/>
      <c r="G3" s="117"/>
      <c r="H3" s="117" t="s">
        <v>54</v>
      </c>
      <c r="I3" s="117"/>
      <c r="J3" s="117"/>
      <c r="K3" s="117" t="s">
        <v>7</v>
      </c>
      <c r="L3" s="117"/>
      <c r="M3" s="117"/>
      <c r="N3" s="117" t="s">
        <v>8</v>
      </c>
      <c r="O3" s="117"/>
      <c r="P3" s="117"/>
      <c r="Q3" s="114" t="s">
        <v>6</v>
      </c>
      <c r="R3" s="115"/>
      <c r="S3" s="116"/>
      <c r="T3" s="117" t="s">
        <v>85</v>
      </c>
      <c r="U3" s="117"/>
      <c r="V3" s="117" t="s">
        <v>69</v>
      </c>
      <c r="W3" s="117" t="s">
        <v>9</v>
      </c>
      <c r="X3" s="117"/>
      <c r="Y3" s="117"/>
      <c r="Z3" s="117" t="s">
        <v>10</v>
      </c>
      <c r="AA3" s="117"/>
      <c r="AB3" s="117"/>
    </row>
    <row r="4" spans="1:32" s="27" customFormat="1" ht="13.5" customHeight="1" x14ac:dyDescent="0.25">
      <c r="A4" s="123"/>
      <c r="B4" s="111" t="s">
        <v>72</v>
      </c>
      <c r="C4" s="111" t="s">
        <v>84</v>
      </c>
      <c r="D4" s="112" t="s">
        <v>2</v>
      </c>
      <c r="E4" s="111" t="s">
        <v>72</v>
      </c>
      <c r="F4" s="111" t="s">
        <v>84</v>
      </c>
      <c r="G4" s="112" t="s">
        <v>2</v>
      </c>
      <c r="H4" s="111" t="s">
        <v>72</v>
      </c>
      <c r="I4" s="111" t="s">
        <v>84</v>
      </c>
      <c r="J4" s="112" t="s">
        <v>2</v>
      </c>
      <c r="K4" s="111" t="s">
        <v>72</v>
      </c>
      <c r="L4" s="111" t="s">
        <v>84</v>
      </c>
      <c r="M4" s="112" t="s">
        <v>2</v>
      </c>
      <c r="N4" s="111" t="s">
        <v>72</v>
      </c>
      <c r="O4" s="111" t="s">
        <v>84</v>
      </c>
      <c r="P4" s="112" t="s">
        <v>2</v>
      </c>
      <c r="Q4" s="111" t="s">
        <v>72</v>
      </c>
      <c r="R4" s="111" t="s">
        <v>84</v>
      </c>
      <c r="S4" s="112" t="s">
        <v>2</v>
      </c>
      <c r="T4" s="111" t="s">
        <v>72</v>
      </c>
      <c r="U4" s="111" t="s">
        <v>84</v>
      </c>
      <c r="V4" s="112" t="s">
        <v>2</v>
      </c>
      <c r="W4" s="111" t="s">
        <v>72</v>
      </c>
      <c r="X4" s="111" t="s">
        <v>84</v>
      </c>
      <c r="Y4" s="112" t="s">
        <v>2</v>
      </c>
      <c r="Z4" s="111" t="s">
        <v>72</v>
      </c>
      <c r="AA4" s="111" t="s">
        <v>84</v>
      </c>
      <c r="AB4" s="112" t="s">
        <v>2</v>
      </c>
    </row>
    <row r="5" spans="1:32" s="27" customFormat="1" ht="4.5" customHeight="1" x14ac:dyDescent="0.25">
      <c r="A5" s="123"/>
      <c r="B5" s="111"/>
      <c r="C5" s="111"/>
      <c r="D5" s="112"/>
      <c r="E5" s="111"/>
      <c r="F5" s="111"/>
      <c r="G5" s="112"/>
      <c r="H5" s="111"/>
      <c r="I5" s="111"/>
      <c r="J5" s="112"/>
      <c r="K5" s="111"/>
      <c r="L5" s="111"/>
      <c r="M5" s="112"/>
      <c r="N5" s="111"/>
      <c r="O5" s="111"/>
      <c r="P5" s="112"/>
      <c r="Q5" s="111"/>
      <c r="R5" s="111"/>
      <c r="S5" s="112"/>
      <c r="T5" s="111"/>
      <c r="U5" s="111"/>
      <c r="V5" s="112"/>
      <c r="W5" s="111"/>
      <c r="X5" s="111"/>
      <c r="Y5" s="112"/>
      <c r="Z5" s="111"/>
      <c r="AA5" s="111"/>
      <c r="AB5" s="112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5.75" customHeight="1" x14ac:dyDescent="0.25">
      <c r="A7" s="50" t="s">
        <v>21</v>
      </c>
      <c r="B7" s="83">
        <f>SUM(B8:B28)</f>
        <v>2174</v>
      </c>
      <c r="C7" s="83">
        <f>SUM(C8:C28)</f>
        <v>1598</v>
      </c>
      <c r="D7" s="56">
        <f>IF(B7=0,0,C7/B7)*100</f>
        <v>73.505059797608098</v>
      </c>
      <c r="E7" s="28">
        <f>SUM(E8:E28)</f>
        <v>2142</v>
      </c>
      <c r="F7" s="28">
        <f>SUM(F8:F28)</f>
        <v>1558</v>
      </c>
      <c r="G7" s="56">
        <f>IF(E7=0,0,F7/E7)*100</f>
        <v>72.735760971055086</v>
      </c>
      <c r="H7" s="28">
        <f>SUM(H8:H28)</f>
        <v>57</v>
      </c>
      <c r="I7" s="28">
        <f>SUM(I8:I28)</f>
        <v>37</v>
      </c>
      <c r="J7" s="56">
        <f>IF(H7=0,0,I7/H7)*100</f>
        <v>64.912280701754383</v>
      </c>
      <c r="K7" s="28">
        <f>SUM(K8:K28)</f>
        <v>10</v>
      </c>
      <c r="L7" s="28">
        <f>SUM(L8:L28)</f>
        <v>3</v>
      </c>
      <c r="M7" s="56">
        <f>IF(K7=0,0,L7/K7)*100</f>
        <v>30</v>
      </c>
      <c r="N7" s="86">
        <f>SUM(N8:N28)</f>
        <v>2</v>
      </c>
      <c r="O7" s="28">
        <f>SUM(O8:O28)</f>
        <v>2</v>
      </c>
      <c r="P7" s="56">
        <f>IF(N7=0,0,O7/N7)*100</f>
        <v>100</v>
      </c>
      <c r="Q7" s="28">
        <f>SUM(Q8:Q28)</f>
        <v>1408</v>
      </c>
      <c r="R7" s="28">
        <f>SUM(R8:R28)</f>
        <v>1016</v>
      </c>
      <c r="S7" s="56">
        <f>IF(Q7=0,0,R7/Q7)*100</f>
        <v>72.159090909090907</v>
      </c>
      <c r="T7" s="83">
        <f>SUM(T8:T28)</f>
        <v>1860</v>
      </c>
      <c r="U7" s="83">
        <f>SUM(U8:U28)</f>
        <v>1195</v>
      </c>
      <c r="V7" s="56">
        <f>IF(T7=0,0,U7/T7)*100</f>
        <v>64.247311827956992</v>
      </c>
      <c r="W7" s="28">
        <f>SUM(W8:W28)</f>
        <v>1835</v>
      </c>
      <c r="X7" s="28">
        <f>SUM(X8:X28)</f>
        <v>1166</v>
      </c>
      <c r="Y7" s="56">
        <f>IF(W7=0,0,X7/W7)*100</f>
        <v>63.54223433242506</v>
      </c>
      <c r="Z7" s="28">
        <f>SUM(Z8:Z28)</f>
        <v>1569</v>
      </c>
      <c r="AA7" s="28">
        <f>SUM(AA8:AA28)</f>
        <v>648</v>
      </c>
      <c r="AB7" s="56">
        <f>IF(Z7=0,0,AA7/Z7)*100</f>
        <v>41.300191204588913</v>
      </c>
      <c r="AC7" s="29"/>
      <c r="AF7" s="33"/>
    </row>
    <row r="8" spans="1:32" s="33" customFormat="1" ht="18" customHeight="1" x14ac:dyDescent="0.25">
      <c r="A8" s="51" t="s">
        <v>22</v>
      </c>
      <c r="B8" s="96">
        <f>'[5]2'!B8</f>
        <v>82</v>
      </c>
      <c r="C8" s="84">
        <f>[6]Шаблон!$M8+[6]Шаблон!$K8-[6]Шаблон!$L8+[7]Шаблон!$D8</f>
        <v>53</v>
      </c>
      <c r="D8" s="57">
        <f t="shared" ref="D8:D28" si="0">IF(B8=0,0,C8/B8)*100</f>
        <v>64.634146341463421</v>
      </c>
      <c r="E8" s="31">
        <f>'[5]2'!D8</f>
        <v>82</v>
      </c>
      <c r="F8" s="31">
        <f>[7]Шаблон!$D8</f>
        <v>53</v>
      </c>
      <c r="G8" s="57">
        <f t="shared" ref="G8:G28" si="1">IF(E8=0,0,F8/E8)*100</f>
        <v>64.634146341463421</v>
      </c>
      <c r="H8" s="31">
        <f>'[5]2'!G8</f>
        <v>5</v>
      </c>
      <c r="I8" s="31">
        <f>[7]Шаблон!$F8+[6]Шаблон!$D8</f>
        <v>0</v>
      </c>
      <c r="J8" s="57">
        <f t="shared" ref="J8:J28" si="2">IF(H8=0,0,I8/H8)*100</f>
        <v>0</v>
      </c>
      <c r="K8" s="31">
        <f>'[5]2'!J8</f>
        <v>1</v>
      </c>
      <c r="L8" s="31">
        <f>[7]Шаблон!$J8</f>
        <v>0</v>
      </c>
      <c r="M8" s="57">
        <f t="shared" ref="M8:M28" si="3">IF(K8=0,0,L8/K8)*100</f>
        <v>0</v>
      </c>
      <c r="N8" s="87">
        <f>'[5]2'!M8</f>
        <v>0</v>
      </c>
      <c r="O8" s="31">
        <f>[7]Шаблон!$K8+[7]Шаблон!$L8+[6]Шаблон!$G8</f>
        <v>0</v>
      </c>
      <c r="P8" s="57">
        <f t="shared" ref="P8:P28" si="4">IF(N8=0,0,O8/N8)*100</f>
        <v>0</v>
      </c>
      <c r="Q8" s="97">
        <f>'[5]2'!P8</f>
        <v>74</v>
      </c>
      <c r="R8" s="46">
        <f>'[8]1'!$D11</f>
        <v>46</v>
      </c>
      <c r="S8" s="57">
        <f t="shared" ref="S8:S28" si="5">IF(Q8=0,0,R8/Q8)*100</f>
        <v>62.162162162162161</v>
      </c>
      <c r="T8" s="70">
        <f>'[5]2'!R8</f>
        <v>66</v>
      </c>
      <c r="U8" s="46">
        <f>[7]Шаблон!$P8+[6]Шаблон!$M8</f>
        <v>36</v>
      </c>
      <c r="V8" s="57">
        <f t="shared" ref="V8:V28" si="6">IF(T8=0,0,U8/T8)*100</f>
        <v>54.54545454545454</v>
      </c>
      <c r="W8" s="31">
        <f>'[5]2'!T8</f>
        <v>66</v>
      </c>
      <c r="X8" s="46">
        <f>[7]Шаблон!$P8</f>
        <v>36</v>
      </c>
      <c r="Y8" s="57">
        <f t="shared" ref="Y8:Y28" si="7">IF(W8=0,0,X8/W8)*100</f>
        <v>54.54545454545454</v>
      </c>
      <c r="Z8" s="31">
        <f>'[5]2'!W8</f>
        <v>64</v>
      </c>
      <c r="AA8" s="46">
        <f>[7]Шаблон!$T8</f>
        <v>25</v>
      </c>
      <c r="AB8" s="57">
        <f t="shared" ref="AB8:AB28" si="8">IF(Z8=0,0,AA8/Z8)*100</f>
        <v>39.0625</v>
      </c>
      <c r="AC8" s="29"/>
      <c r="AD8" s="32"/>
    </row>
    <row r="9" spans="1:32" s="34" customFormat="1" ht="18" customHeight="1" x14ac:dyDescent="0.25">
      <c r="A9" s="52" t="s">
        <v>23</v>
      </c>
      <c r="B9" s="96">
        <f>'[5]2'!B9</f>
        <v>45</v>
      </c>
      <c r="C9" s="84">
        <f>[6]Шаблон!$M9+[6]Шаблон!$K9-[6]Шаблон!$L9+[7]Шаблон!$D9</f>
        <v>35</v>
      </c>
      <c r="D9" s="57">
        <f t="shared" si="0"/>
        <v>77.777777777777786</v>
      </c>
      <c r="E9" s="84">
        <f>'[5]2'!D9</f>
        <v>45</v>
      </c>
      <c r="F9" s="84">
        <f>[7]Шаблон!$D9</f>
        <v>35</v>
      </c>
      <c r="G9" s="57">
        <f t="shared" si="1"/>
        <v>77.777777777777786</v>
      </c>
      <c r="H9" s="84">
        <f>'[5]2'!G9</f>
        <v>3</v>
      </c>
      <c r="I9" s="84">
        <f>[7]Шаблон!$F9+[6]Шаблон!$D9</f>
        <v>2</v>
      </c>
      <c r="J9" s="57">
        <f t="shared" si="2"/>
        <v>66.666666666666657</v>
      </c>
      <c r="K9" s="84">
        <f>'[5]2'!J9</f>
        <v>0</v>
      </c>
      <c r="L9" s="84">
        <f>[7]Шаблон!$J9</f>
        <v>1</v>
      </c>
      <c r="M9" s="57">
        <f t="shared" si="3"/>
        <v>0</v>
      </c>
      <c r="N9" s="87">
        <f>'[5]2'!M9</f>
        <v>0</v>
      </c>
      <c r="O9" s="84">
        <f>[7]Шаблон!$K9+[7]Шаблон!$L9+[6]Шаблон!$G9</f>
        <v>2</v>
      </c>
      <c r="P9" s="57">
        <f t="shared" si="4"/>
        <v>0</v>
      </c>
      <c r="Q9" s="97">
        <f>'[5]2'!P9</f>
        <v>28</v>
      </c>
      <c r="R9" s="46">
        <f>'[8]1'!$D12</f>
        <v>18</v>
      </c>
      <c r="S9" s="57">
        <f t="shared" si="5"/>
        <v>64.285714285714292</v>
      </c>
      <c r="T9" s="70">
        <f>'[5]2'!R9</f>
        <v>41</v>
      </c>
      <c r="U9" s="46">
        <f>[7]Шаблон!$P9+[6]Шаблон!$M9</f>
        <v>27</v>
      </c>
      <c r="V9" s="57">
        <f t="shared" si="6"/>
        <v>65.853658536585371</v>
      </c>
      <c r="W9" s="84">
        <f>'[5]2'!T9</f>
        <v>41</v>
      </c>
      <c r="X9" s="46">
        <f>[7]Шаблон!$P9</f>
        <v>27</v>
      </c>
      <c r="Y9" s="57">
        <f t="shared" si="7"/>
        <v>65.853658536585371</v>
      </c>
      <c r="Z9" s="84">
        <f>'[5]2'!W9</f>
        <v>40</v>
      </c>
      <c r="AA9" s="46">
        <f>[7]Шаблон!$T9</f>
        <v>21</v>
      </c>
      <c r="AB9" s="57">
        <f t="shared" si="8"/>
        <v>52.5</v>
      </c>
      <c r="AC9" s="29"/>
      <c r="AD9" s="32"/>
    </row>
    <row r="10" spans="1:32" s="33" customFormat="1" ht="18" customHeight="1" x14ac:dyDescent="0.25">
      <c r="A10" s="52" t="s">
        <v>24</v>
      </c>
      <c r="B10" s="96">
        <f>'[5]2'!B10</f>
        <v>67</v>
      </c>
      <c r="C10" s="84">
        <f>[6]Шаблон!$M10+[6]Шаблон!$K10-[6]Шаблон!$L10+[7]Шаблон!$D10</f>
        <v>46</v>
      </c>
      <c r="D10" s="57">
        <f t="shared" si="0"/>
        <v>68.656716417910445</v>
      </c>
      <c r="E10" s="84">
        <f>'[5]2'!D10</f>
        <v>66</v>
      </c>
      <c r="F10" s="84">
        <f>[7]Шаблон!$D10</f>
        <v>46</v>
      </c>
      <c r="G10" s="57">
        <f t="shared" si="1"/>
        <v>69.696969696969703</v>
      </c>
      <c r="H10" s="84">
        <f>'[5]2'!G10</f>
        <v>3</v>
      </c>
      <c r="I10" s="84">
        <f>[7]Шаблон!$F10+[6]Шаблон!$D10</f>
        <v>2</v>
      </c>
      <c r="J10" s="57">
        <f t="shared" si="2"/>
        <v>66.666666666666657</v>
      </c>
      <c r="K10" s="84">
        <f>'[5]2'!J10</f>
        <v>2</v>
      </c>
      <c r="L10" s="84">
        <f>[7]Шаблон!$J10</f>
        <v>0</v>
      </c>
      <c r="M10" s="57">
        <f t="shared" si="3"/>
        <v>0</v>
      </c>
      <c r="N10" s="87">
        <f>'[5]2'!M10</f>
        <v>0</v>
      </c>
      <c r="O10" s="84">
        <f>[7]Шаблон!$K10+[7]Шаблон!$L10+[6]Шаблон!$G10</f>
        <v>0</v>
      </c>
      <c r="P10" s="57">
        <f t="shared" si="4"/>
        <v>0</v>
      </c>
      <c r="Q10" s="97">
        <f>'[5]2'!P10</f>
        <v>35</v>
      </c>
      <c r="R10" s="46">
        <f>'[8]1'!$D13</f>
        <v>21</v>
      </c>
      <c r="S10" s="57">
        <f t="shared" si="5"/>
        <v>60</v>
      </c>
      <c r="T10" s="70">
        <f>'[5]2'!R10</f>
        <v>59</v>
      </c>
      <c r="U10" s="46">
        <f>[7]Шаблон!$P10+[6]Шаблон!$M10</f>
        <v>36</v>
      </c>
      <c r="V10" s="57">
        <f t="shared" si="6"/>
        <v>61.016949152542374</v>
      </c>
      <c r="W10" s="84">
        <f>'[5]2'!T10</f>
        <v>58</v>
      </c>
      <c r="X10" s="46">
        <f>[7]Шаблон!$P10</f>
        <v>36</v>
      </c>
      <c r="Y10" s="57">
        <f t="shared" si="7"/>
        <v>62.068965517241381</v>
      </c>
      <c r="Z10" s="84">
        <f>'[5]2'!W10</f>
        <v>51</v>
      </c>
      <c r="AA10" s="46">
        <f>[7]Шаблон!$T10</f>
        <v>20</v>
      </c>
      <c r="AB10" s="57">
        <f t="shared" si="8"/>
        <v>39.215686274509807</v>
      </c>
      <c r="AC10" s="29"/>
      <c r="AD10" s="32"/>
    </row>
    <row r="11" spans="1:32" s="33" customFormat="1" ht="18" customHeight="1" x14ac:dyDescent="0.25">
      <c r="A11" s="52" t="s">
        <v>25</v>
      </c>
      <c r="B11" s="96">
        <f>'[5]2'!B11</f>
        <v>76</v>
      </c>
      <c r="C11" s="84">
        <f>[6]Шаблон!$M11+[6]Шаблон!$K11-[6]Шаблон!$L11+[7]Шаблон!$D11</f>
        <v>72</v>
      </c>
      <c r="D11" s="57">
        <f t="shared" si="0"/>
        <v>94.73684210526315</v>
      </c>
      <c r="E11" s="84">
        <f>'[5]2'!D11</f>
        <v>76</v>
      </c>
      <c r="F11" s="84">
        <f>[7]Шаблон!$D11</f>
        <v>71</v>
      </c>
      <c r="G11" s="57">
        <f t="shared" si="1"/>
        <v>93.421052631578945</v>
      </c>
      <c r="H11" s="84">
        <f>'[5]2'!G11</f>
        <v>1</v>
      </c>
      <c r="I11" s="84">
        <f>[7]Шаблон!$F11+[6]Шаблон!$D11</f>
        <v>0</v>
      </c>
      <c r="J11" s="57">
        <f t="shared" si="2"/>
        <v>0</v>
      </c>
      <c r="K11" s="84">
        <f>'[5]2'!J11</f>
        <v>1</v>
      </c>
      <c r="L11" s="84">
        <f>[7]Шаблон!$J11</f>
        <v>0</v>
      </c>
      <c r="M11" s="57">
        <f t="shared" si="3"/>
        <v>0</v>
      </c>
      <c r="N11" s="87">
        <f>'[5]2'!M11</f>
        <v>0</v>
      </c>
      <c r="O11" s="84">
        <f>[7]Шаблон!$K11+[7]Шаблон!$L11+[6]Шаблон!$G11</f>
        <v>0</v>
      </c>
      <c r="P11" s="57">
        <f t="shared" si="4"/>
        <v>0</v>
      </c>
      <c r="Q11" s="97">
        <f>'[5]2'!P11</f>
        <v>75</v>
      </c>
      <c r="R11" s="46">
        <f>'[8]1'!$D14</f>
        <v>55</v>
      </c>
      <c r="S11" s="57">
        <f t="shared" si="5"/>
        <v>73.333333333333329</v>
      </c>
      <c r="T11" s="70">
        <f>'[5]2'!R11</f>
        <v>62</v>
      </c>
      <c r="U11" s="46">
        <f>[7]Шаблон!$P11+[6]Шаблон!$M11</f>
        <v>60</v>
      </c>
      <c r="V11" s="57">
        <f t="shared" si="6"/>
        <v>96.774193548387103</v>
      </c>
      <c r="W11" s="84">
        <f>'[5]2'!T11</f>
        <v>62</v>
      </c>
      <c r="X11" s="46">
        <f>[7]Шаблон!$P11</f>
        <v>59</v>
      </c>
      <c r="Y11" s="57">
        <f t="shared" si="7"/>
        <v>95.161290322580655</v>
      </c>
      <c r="Z11" s="84">
        <f>'[5]2'!W11</f>
        <v>45</v>
      </c>
      <c r="AA11" s="46">
        <f>[7]Шаблон!$T11</f>
        <v>22</v>
      </c>
      <c r="AB11" s="57">
        <f t="shared" si="8"/>
        <v>48.888888888888886</v>
      </c>
      <c r="AC11" s="29"/>
      <c r="AD11" s="32"/>
    </row>
    <row r="12" spans="1:32" s="33" customFormat="1" ht="18" customHeight="1" x14ac:dyDescent="0.25">
      <c r="A12" s="52" t="s">
        <v>26</v>
      </c>
      <c r="B12" s="96">
        <f>'[5]2'!B12</f>
        <v>56</v>
      </c>
      <c r="C12" s="84">
        <f>[6]Шаблон!$M12+[6]Шаблон!$K12-[6]Шаблон!$L12+[7]Шаблон!$D12</f>
        <v>42</v>
      </c>
      <c r="D12" s="57">
        <f t="shared" si="0"/>
        <v>75</v>
      </c>
      <c r="E12" s="84">
        <f>'[5]2'!D12</f>
        <v>56</v>
      </c>
      <c r="F12" s="84">
        <f>[7]Шаблон!$D12</f>
        <v>41</v>
      </c>
      <c r="G12" s="57">
        <f t="shared" si="1"/>
        <v>73.214285714285708</v>
      </c>
      <c r="H12" s="84">
        <f>'[5]2'!G12</f>
        <v>0</v>
      </c>
      <c r="I12" s="84">
        <f>[7]Шаблон!$F12+[6]Шаблон!$D12</f>
        <v>2</v>
      </c>
      <c r="J12" s="57">
        <f t="shared" si="2"/>
        <v>0</v>
      </c>
      <c r="K12" s="84">
        <f>'[5]2'!J12</f>
        <v>0</v>
      </c>
      <c r="L12" s="84">
        <f>[7]Шаблон!$J12</f>
        <v>0</v>
      </c>
      <c r="M12" s="57">
        <f t="shared" si="3"/>
        <v>0</v>
      </c>
      <c r="N12" s="87">
        <f>'[5]2'!M12</f>
        <v>0</v>
      </c>
      <c r="O12" s="84">
        <f>[7]Шаблон!$K12+[7]Шаблон!$L12+[6]Шаблон!$G12</f>
        <v>0</v>
      </c>
      <c r="P12" s="57">
        <f t="shared" si="4"/>
        <v>0</v>
      </c>
      <c r="Q12" s="97">
        <f>'[5]2'!P12</f>
        <v>55</v>
      </c>
      <c r="R12" s="46">
        <f>'[8]1'!$D15</f>
        <v>23</v>
      </c>
      <c r="S12" s="57">
        <f t="shared" si="5"/>
        <v>41.818181818181813</v>
      </c>
      <c r="T12" s="70">
        <f>'[5]2'!R12</f>
        <v>52</v>
      </c>
      <c r="U12" s="46">
        <f>[7]Шаблон!$P12+[6]Шаблон!$M12</f>
        <v>30</v>
      </c>
      <c r="V12" s="57">
        <f t="shared" si="6"/>
        <v>57.692307692307686</v>
      </c>
      <c r="W12" s="84">
        <f>'[5]2'!T12</f>
        <v>52</v>
      </c>
      <c r="X12" s="46">
        <f>[7]Шаблон!$P12</f>
        <v>29</v>
      </c>
      <c r="Y12" s="57">
        <f t="shared" si="7"/>
        <v>55.769230769230774</v>
      </c>
      <c r="Z12" s="84">
        <f>'[5]2'!W12</f>
        <v>44</v>
      </c>
      <c r="AA12" s="46">
        <f>[7]Шаблон!$T12</f>
        <v>10</v>
      </c>
      <c r="AB12" s="57">
        <f t="shared" si="8"/>
        <v>22.727272727272727</v>
      </c>
      <c r="AC12" s="29"/>
      <c r="AD12" s="32"/>
    </row>
    <row r="13" spans="1:32" s="33" customFormat="1" ht="18" customHeight="1" x14ac:dyDescent="0.25">
      <c r="A13" s="52" t="s">
        <v>27</v>
      </c>
      <c r="B13" s="96">
        <f>'[5]2'!B13</f>
        <v>50</v>
      </c>
      <c r="C13" s="84">
        <f>[6]Шаблон!$M13+[6]Шаблон!$K13-[6]Шаблон!$L13+[7]Шаблон!$D13</f>
        <v>68</v>
      </c>
      <c r="D13" s="57">
        <f t="shared" si="0"/>
        <v>136</v>
      </c>
      <c r="E13" s="84">
        <f>'[5]2'!D13</f>
        <v>50</v>
      </c>
      <c r="F13" s="84">
        <f>[7]Шаблон!$D13</f>
        <v>68</v>
      </c>
      <c r="G13" s="57">
        <f t="shared" si="1"/>
        <v>136</v>
      </c>
      <c r="H13" s="84">
        <f>'[5]2'!G13</f>
        <v>1</v>
      </c>
      <c r="I13" s="84">
        <f>[7]Шаблон!$F13+[6]Шаблон!$D13</f>
        <v>2</v>
      </c>
      <c r="J13" s="57">
        <f t="shared" si="2"/>
        <v>200</v>
      </c>
      <c r="K13" s="84">
        <f>'[5]2'!J13</f>
        <v>1</v>
      </c>
      <c r="L13" s="84">
        <f>[7]Шаблон!$J13</f>
        <v>0</v>
      </c>
      <c r="M13" s="57">
        <f t="shared" si="3"/>
        <v>0</v>
      </c>
      <c r="N13" s="87">
        <f>'[5]2'!M13</f>
        <v>0</v>
      </c>
      <c r="O13" s="84">
        <f>[7]Шаблон!$K13+[7]Шаблон!$L13+[6]Шаблон!$G13</f>
        <v>0</v>
      </c>
      <c r="P13" s="57">
        <f t="shared" si="4"/>
        <v>0</v>
      </c>
      <c r="Q13" s="97">
        <f>'[5]2'!P13</f>
        <v>34</v>
      </c>
      <c r="R13" s="46">
        <f>'[8]1'!$D16</f>
        <v>19</v>
      </c>
      <c r="S13" s="57">
        <f t="shared" si="5"/>
        <v>55.882352941176471</v>
      </c>
      <c r="T13" s="70">
        <f>'[5]2'!R13</f>
        <v>48</v>
      </c>
      <c r="U13" s="46">
        <f>[7]Шаблон!$P13+[6]Шаблон!$M13</f>
        <v>51</v>
      </c>
      <c r="V13" s="57">
        <f t="shared" si="6"/>
        <v>106.25</v>
      </c>
      <c r="W13" s="84">
        <f>'[5]2'!T13</f>
        <v>48</v>
      </c>
      <c r="X13" s="46">
        <f>[7]Шаблон!$P13</f>
        <v>51</v>
      </c>
      <c r="Y13" s="57">
        <f t="shared" si="7"/>
        <v>106.25</v>
      </c>
      <c r="Z13" s="84">
        <f>'[5]2'!W13</f>
        <v>43</v>
      </c>
      <c r="AA13" s="46">
        <f>[7]Шаблон!$T13</f>
        <v>17</v>
      </c>
      <c r="AB13" s="57">
        <f t="shared" si="8"/>
        <v>39.534883720930232</v>
      </c>
      <c r="AC13" s="29"/>
      <c r="AD13" s="32"/>
    </row>
    <row r="14" spans="1:32" s="33" customFormat="1" ht="18" customHeight="1" x14ac:dyDescent="0.25">
      <c r="A14" s="52" t="s">
        <v>28</v>
      </c>
      <c r="B14" s="96">
        <f>'[5]2'!B14</f>
        <v>27</v>
      </c>
      <c r="C14" s="84">
        <f>[6]Шаблон!$M14+[6]Шаблон!$K14-[6]Шаблон!$L14+[7]Шаблон!$D14</f>
        <v>14</v>
      </c>
      <c r="D14" s="57">
        <f t="shared" si="0"/>
        <v>51.851851851851848</v>
      </c>
      <c r="E14" s="84">
        <f>'[5]2'!D14</f>
        <v>27</v>
      </c>
      <c r="F14" s="84">
        <f>[7]Шаблон!$D14</f>
        <v>14</v>
      </c>
      <c r="G14" s="57">
        <f t="shared" si="1"/>
        <v>51.851851851851848</v>
      </c>
      <c r="H14" s="84">
        <f>'[5]2'!G14</f>
        <v>0</v>
      </c>
      <c r="I14" s="84">
        <f>[7]Шаблон!$F14+[6]Шаблон!$D14</f>
        <v>0</v>
      </c>
      <c r="J14" s="57">
        <f t="shared" si="2"/>
        <v>0</v>
      </c>
      <c r="K14" s="84">
        <f>'[5]2'!J14</f>
        <v>0</v>
      </c>
      <c r="L14" s="84">
        <f>[7]Шаблон!$J14</f>
        <v>0</v>
      </c>
      <c r="M14" s="57">
        <f t="shared" si="3"/>
        <v>0</v>
      </c>
      <c r="N14" s="87">
        <f>'[5]2'!M14</f>
        <v>0</v>
      </c>
      <c r="O14" s="84">
        <f>[7]Шаблон!$K14+[7]Шаблон!$L14+[6]Шаблон!$G14</f>
        <v>0</v>
      </c>
      <c r="P14" s="57">
        <f t="shared" si="4"/>
        <v>0</v>
      </c>
      <c r="Q14" s="97">
        <f>'[5]2'!P14</f>
        <v>15</v>
      </c>
      <c r="R14" s="46">
        <f>'[8]1'!$D17</f>
        <v>3</v>
      </c>
      <c r="S14" s="57">
        <f t="shared" si="5"/>
        <v>20</v>
      </c>
      <c r="T14" s="70">
        <f>'[5]2'!R14</f>
        <v>23</v>
      </c>
      <c r="U14" s="46">
        <f>[7]Шаблон!$P14+[6]Шаблон!$M14</f>
        <v>12</v>
      </c>
      <c r="V14" s="57">
        <f t="shared" si="6"/>
        <v>52.173913043478258</v>
      </c>
      <c r="W14" s="84">
        <f>'[5]2'!T14</f>
        <v>23</v>
      </c>
      <c r="X14" s="46">
        <f>[7]Шаблон!$P14</f>
        <v>12</v>
      </c>
      <c r="Y14" s="57">
        <f t="shared" si="7"/>
        <v>52.173913043478258</v>
      </c>
      <c r="Z14" s="84">
        <f>'[5]2'!W14</f>
        <v>16</v>
      </c>
      <c r="AA14" s="46">
        <f>[7]Шаблон!$T14</f>
        <v>7</v>
      </c>
      <c r="AB14" s="57">
        <f t="shared" si="8"/>
        <v>43.75</v>
      </c>
      <c r="AC14" s="29"/>
      <c r="AD14" s="32"/>
    </row>
    <row r="15" spans="1:32" s="33" customFormat="1" ht="18" customHeight="1" x14ac:dyDescent="0.25">
      <c r="A15" s="52" t="s">
        <v>29</v>
      </c>
      <c r="B15" s="96">
        <f>'[5]2'!B15</f>
        <v>51</v>
      </c>
      <c r="C15" s="84">
        <f>[6]Шаблон!$M15+[6]Шаблон!$K15-[6]Шаблон!$L15+[7]Шаблон!$D15</f>
        <v>31</v>
      </c>
      <c r="D15" s="57">
        <f t="shared" si="0"/>
        <v>60.784313725490193</v>
      </c>
      <c r="E15" s="84">
        <f>'[5]2'!D15</f>
        <v>51</v>
      </c>
      <c r="F15" s="84">
        <f>[7]Шаблон!$D15</f>
        <v>31</v>
      </c>
      <c r="G15" s="57">
        <f t="shared" si="1"/>
        <v>60.784313725490193</v>
      </c>
      <c r="H15" s="84">
        <f>'[5]2'!G15</f>
        <v>1</v>
      </c>
      <c r="I15" s="84">
        <f>[7]Шаблон!$F15+[6]Шаблон!$D15</f>
        <v>0</v>
      </c>
      <c r="J15" s="57">
        <f t="shared" si="2"/>
        <v>0</v>
      </c>
      <c r="K15" s="84">
        <f>'[5]2'!J15</f>
        <v>0</v>
      </c>
      <c r="L15" s="84">
        <f>[7]Шаблон!$J15</f>
        <v>0</v>
      </c>
      <c r="M15" s="57">
        <f t="shared" si="3"/>
        <v>0</v>
      </c>
      <c r="N15" s="87">
        <f>'[5]2'!M15</f>
        <v>0</v>
      </c>
      <c r="O15" s="84">
        <f>[7]Шаблон!$K15+[7]Шаблон!$L15+[6]Шаблон!$G15</f>
        <v>0</v>
      </c>
      <c r="P15" s="57">
        <f t="shared" si="4"/>
        <v>0</v>
      </c>
      <c r="Q15" s="97">
        <f>'[5]2'!P15</f>
        <v>25</v>
      </c>
      <c r="R15" s="46">
        <f>'[8]1'!$D18</f>
        <v>30</v>
      </c>
      <c r="S15" s="57">
        <f t="shared" si="5"/>
        <v>120</v>
      </c>
      <c r="T15" s="70">
        <f>'[5]2'!R15</f>
        <v>45</v>
      </c>
      <c r="U15" s="46">
        <f>[7]Шаблон!$P15+[6]Шаблон!$M15</f>
        <v>29</v>
      </c>
      <c r="V15" s="57">
        <f t="shared" si="6"/>
        <v>64.444444444444443</v>
      </c>
      <c r="W15" s="84">
        <f>'[5]2'!T15</f>
        <v>45</v>
      </c>
      <c r="X15" s="46">
        <f>[7]Шаблон!$P15</f>
        <v>29</v>
      </c>
      <c r="Y15" s="57">
        <f t="shared" si="7"/>
        <v>64.444444444444443</v>
      </c>
      <c r="Z15" s="84">
        <f>'[5]2'!W15</f>
        <v>35</v>
      </c>
      <c r="AA15" s="46">
        <f>[7]Шаблон!$T15</f>
        <v>6</v>
      </c>
      <c r="AB15" s="57">
        <f t="shared" si="8"/>
        <v>17.142857142857142</v>
      </c>
      <c r="AC15" s="29"/>
      <c r="AD15" s="32"/>
    </row>
    <row r="16" spans="1:32" s="33" customFormat="1" ht="18" customHeight="1" x14ac:dyDescent="0.25">
      <c r="A16" s="52" t="s">
        <v>30</v>
      </c>
      <c r="B16" s="96">
        <f>'[5]2'!B16</f>
        <v>48</v>
      </c>
      <c r="C16" s="84">
        <f>[6]Шаблон!$M16+[6]Шаблон!$K16-[6]Шаблон!$L16+[7]Шаблон!$D16</f>
        <v>37</v>
      </c>
      <c r="D16" s="57">
        <f t="shared" si="0"/>
        <v>77.083333333333343</v>
      </c>
      <c r="E16" s="84">
        <f>'[5]2'!D16</f>
        <v>47</v>
      </c>
      <c r="F16" s="84">
        <f>[7]Шаблон!$D16</f>
        <v>37</v>
      </c>
      <c r="G16" s="57">
        <f t="shared" si="1"/>
        <v>78.723404255319153</v>
      </c>
      <c r="H16" s="84">
        <f>'[5]2'!G16</f>
        <v>1</v>
      </c>
      <c r="I16" s="84">
        <f>[7]Шаблон!$F16+[6]Шаблон!$D16</f>
        <v>1</v>
      </c>
      <c r="J16" s="57">
        <f t="shared" si="2"/>
        <v>100</v>
      </c>
      <c r="K16" s="84">
        <f>'[5]2'!J16</f>
        <v>0</v>
      </c>
      <c r="L16" s="84">
        <f>[7]Шаблон!$J16</f>
        <v>0</v>
      </c>
      <c r="M16" s="57">
        <f t="shared" si="3"/>
        <v>0</v>
      </c>
      <c r="N16" s="87">
        <f>'[5]2'!M16</f>
        <v>0</v>
      </c>
      <c r="O16" s="84">
        <f>[7]Шаблон!$K16+[7]Шаблон!$L16+[6]Шаблон!$G16</f>
        <v>0</v>
      </c>
      <c r="P16" s="57">
        <f t="shared" si="4"/>
        <v>0</v>
      </c>
      <c r="Q16" s="97">
        <f>'[5]2'!P16</f>
        <v>46</v>
      </c>
      <c r="R16" s="46">
        <f>'[8]1'!$D19</f>
        <v>19</v>
      </c>
      <c r="S16" s="57">
        <f t="shared" si="5"/>
        <v>41.304347826086953</v>
      </c>
      <c r="T16" s="70">
        <f>'[5]2'!R16</f>
        <v>42</v>
      </c>
      <c r="U16" s="46">
        <f>[7]Шаблон!$P16+[6]Шаблон!$M16</f>
        <v>34</v>
      </c>
      <c r="V16" s="57">
        <f t="shared" si="6"/>
        <v>80.952380952380949</v>
      </c>
      <c r="W16" s="84">
        <f>'[5]2'!T16</f>
        <v>41</v>
      </c>
      <c r="X16" s="46">
        <f>[7]Шаблон!$P16</f>
        <v>34</v>
      </c>
      <c r="Y16" s="57">
        <f t="shared" si="7"/>
        <v>82.926829268292678</v>
      </c>
      <c r="Z16" s="84">
        <f>'[5]2'!W16</f>
        <v>40</v>
      </c>
      <c r="AA16" s="46">
        <f>[7]Шаблон!$T16</f>
        <v>20</v>
      </c>
      <c r="AB16" s="57">
        <f t="shared" si="8"/>
        <v>50</v>
      </c>
      <c r="AC16" s="29"/>
      <c r="AD16" s="32"/>
    </row>
    <row r="17" spans="1:30" s="33" customFormat="1" ht="18" customHeight="1" x14ac:dyDescent="0.25">
      <c r="A17" s="52" t="s">
        <v>31</v>
      </c>
      <c r="B17" s="96">
        <f>'[5]2'!B17</f>
        <v>54</v>
      </c>
      <c r="C17" s="84">
        <f>[6]Шаблон!$M17+[6]Шаблон!$K17-[6]Шаблон!$L17+[7]Шаблон!$D17</f>
        <v>49</v>
      </c>
      <c r="D17" s="57">
        <f t="shared" si="0"/>
        <v>90.740740740740748</v>
      </c>
      <c r="E17" s="84">
        <f>'[5]2'!D17</f>
        <v>54</v>
      </c>
      <c r="F17" s="84">
        <f>[7]Шаблон!$D17</f>
        <v>49</v>
      </c>
      <c r="G17" s="57">
        <f t="shared" si="1"/>
        <v>90.740740740740748</v>
      </c>
      <c r="H17" s="84">
        <f>'[5]2'!G17</f>
        <v>2</v>
      </c>
      <c r="I17" s="84">
        <f>[7]Шаблон!$F17+[6]Шаблон!$D17</f>
        <v>2</v>
      </c>
      <c r="J17" s="57">
        <f t="shared" si="2"/>
        <v>100</v>
      </c>
      <c r="K17" s="84">
        <f>'[5]2'!J17</f>
        <v>1</v>
      </c>
      <c r="L17" s="84">
        <f>[7]Шаблон!$J17</f>
        <v>0</v>
      </c>
      <c r="M17" s="57">
        <f t="shared" si="3"/>
        <v>0</v>
      </c>
      <c r="N17" s="87">
        <f>'[5]2'!M17</f>
        <v>1</v>
      </c>
      <c r="O17" s="84">
        <f>[7]Шаблон!$K17+[7]Шаблон!$L17+[6]Шаблон!$G17</f>
        <v>0</v>
      </c>
      <c r="P17" s="57">
        <f t="shared" si="4"/>
        <v>0</v>
      </c>
      <c r="Q17" s="97">
        <f>'[5]2'!P17</f>
        <v>25</v>
      </c>
      <c r="R17" s="46">
        <f>'[8]1'!$D20</f>
        <v>15</v>
      </c>
      <c r="S17" s="57">
        <f t="shared" si="5"/>
        <v>60</v>
      </c>
      <c r="T17" s="70">
        <f>'[5]2'!R17</f>
        <v>46</v>
      </c>
      <c r="U17" s="46">
        <f>[7]Шаблон!$P17+[6]Шаблон!$M17</f>
        <v>37</v>
      </c>
      <c r="V17" s="57">
        <f t="shared" si="6"/>
        <v>80.434782608695656</v>
      </c>
      <c r="W17" s="84">
        <f>'[5]2'!T17</f>
        <v>46</v>
      </c>
      <c r="X17" s="46">
        <f>[7]Шаблон!$P17</f>
        <v>37</v>
      </c>
      <c r="Y17" s="57">
        <f t="shared" si="7"/>
        <v>80.434782608695656</v>
      </c>
      <c r="Z17" s="84">
        <f>'[5]2'!W17</f>
        <v>40</v>
      </c>
      <c r="AA17" s="46">
        <f>[7]Шаблон!$T17</f>
        <v>20</v>
      </c>
      <c r="AB17" s="57">
        <f t="shared" si="8"/>
        <v>50</v>
      </c>
      <c r="AC17" s="29"/>
      <c r="AD17" s="32"/>
    </row>
    <row r="18" spans="1:30" s="33" customFormat="1" ht="18" customHeight="1" x14ac:dyDescent="0.25">
      <c r="A18" s="52" t="s">
        <v>32</v>
      </c>
      <c r="B18" s="96">
        <f>'[5]2'!B18</f>
        <v>47</v>
      </c>
      <c r="C18" s="84">
        <f>[6]Шаблон!$M18+[6]Шаблон!$K18-[6]Шаблон!$L18+[7]Шаблон!$D18</f>
        <v>54</v>
      </c>
      <c r="D18" s="57">
        <f t="shared" si="0"/>
        <v>114.89361702127661</v>
      </c>
      <c r="E18" s="84">
        <f>'[5]2'!D18</f>
        <v>47</v>
      </c>
      <c r="F18" s="84">
        <f>[7]Шаблон!$D18</f>
        <v>54</v>
      </c>
      <c r="G18" s="57">
        <f t="shared" si="1"/>
        <v>114.89361702127661</v>
      </c>
      <c r="H18" s="84">
        <f>'[5]2'!G18</f>
        <v>2</v>
      </c>
      <c r="I18" s="84">
        <f>[7]Шаблон!$F18+[6]Шаблон!$D18</f>
        <v>3</v>
      </c>
      <c r="J18" s="57">
        <f t="shared" si="2"/>
        <v>150</v>
      </c>
      <c r="K18" s="84">
        <f>'[5]2'!J18</f>
        <v>0</v>
      </c>
      <c r="L18" s="84">
        <f>[7]Шаблон!$J18</f>
        <v>0</v>
      </c>
      <c r="M18" s="57">
        <f t="shared" si="3"/>
        <v>0</v>
      </c>
      <c r="N18" s="87">
        <f>'[5]2'!M18</f>
        <v>0</v>
      </c>
      <c r="O18" s="84">
        <f>[7]Шаблон!$K18+[7]Шаблон!$L18+[6]Шаблон!$G18</f>
        <v>0</v>
      </c>
      <c r="P18" s="57">
        <f t="shared" si="4"/>
        <v>0</v>
      </c>
      <c r="Q18" s="97">
        <f>'[5]2'!P18</f>
        <v>25</v>
      </c>
      <c r="R18" s="46">
        <f>'[8]1'!$D21</f>
        <v>18</v>
      </c>
      <c r="S18" s="57">
        <f t="shared" si="5"/>
        <v>72</v>
      </c>
      <c r="T18" s="70">
        <f>'[5]2'!R18</f>
        <v>39</v>
      </c>
      <c r="U18" s="46">
        <f>[7]Шаблон!$P18+[6]Шаблон!$M18</f>
        <v>46</v>
      </c>
      <c r="V18" s="57">
        <f t="shared" si="6"/>
        <v>117.94871794871796</v>
      </c>
      <c r="W18" s="84">
        <f>'[5]2'!T18</f>
        <v>39</v>
      </c>
      <c r="X18" s="46">
        <f>[7]Шаблон!$P18</f>
        <v>46</v>
      </c>
      <c r="Y18" s="57">
        <f t="shared" si="7"/>
        <v>117.94871794871796</v>
      </c>
      <c r="Z18" s="84">
        <f>'[5]2'!W18</f>
        <v>34</v>
      </c>
      <c r="AA18" s="46">
        <f>[7]Шаблон!$T18</f>
        <v>19</v>
      </c>
      <c r="AB18" s="57">
        <f t="shared" si="8"/>
        <v>55.882352941176471</v>
      </c>
      <c r="AC18" s="29"/>
      <c r="AD18" s="32"/>
    </row>
    <row r="19" spans="1:30" s="33" customFormat="1" ht="18" customHeight="1" x14ac:dyDescent="0.25">
      <c r="A19" s="52" t="s">
        <v>33</v>
      </c>
      <c r="B19" s="96">
        <f>'[5]2'!B19</f>
        <v>103</v>
      </c>
      <c r="C19" s="84">
        <f>[6]Шаблон!$M19+[6]Шаблон!$K19-[6]Шаблон!$L19+[7]Шаблон!$D19</f>
        <v>51</v>
      </c>
      <c r="D19" s="57">
        <f t="shared" si="0"/>
        <v>49.514563106796118</v>
      </c>
      <c r="E19" s="84">
        <f>'[5]2'!D19</f>
        <v>102</v>
      </c>
      <c r="F19" s="84">
        <f>[7]Шаблон!$D19</f>
        <v>51</v>
      </c>
      <c r="G19" s="57">
        <f t="shared" si="1"/>
        <v>50</v>
      </c>
      <c r="H19" s="84">
        <f>'[5]2'!G19</f>
        <v>1</v>
      </c>
      <c r="I19" s="84">
        <f>[7]Шаблон!$F19+[6]Шаблон!$D19</f>
        <v>1</v>
      </c>
      <c r="J19" s="57">
        <f t="shared" si="2"/>
        <v>100</v>
      </c>
      <c r="K19" s="84">
        <f>'[5]2'!J19</f>
        <v>0</v>
      </c>
      <c r="L19" s="84">
        <f>[7]Шаблон!$J19</f>
        <v>0</v>
      </c>
      <c r="M19" s="57">
        <f t="shared" si="3"/>
        <v>0</v>
      </c>
      <c r="N19" s="87">
        <f>'[5]2'!M19</f>
        <v>0</v>
      </c>
      <c r="O19" s="84">
        <f>[7]Шаблон!$K19+[7]Шаблон!$L19+[6]Шаблон!$G19</f>
        <v>0</v>
      </c>
      <c r="P19" s="57">
        <f t="shared" si="4"/>
        <v>0</v>
      </c>
      <c r="Q19" s="97">
        <f>'[5]2'!P19</f>
        <v>68</v>
      </c>
      <c r="R19" s="46">
        <f>'[8]1'!$D22</f>
        <v>28</v>
      </c>
      <c r="S19" s="57">
        <f t="shared" si="5"/>
        <v>41.17647058823529</v>
      </c>
      <c r="T19" s="70">
        <f>'[5]2'!R19</f>
        <v>84</v>
      </c>
      <c r="U19" s="46">
        <f>[7]Шаблон!$P19+[6]Шаблон!$M19</f>
        <v>44</v>
      </c>
      <c r="V19" s="57">
        <f t="shared" si="6"/>
        <v>52.380952380952387</v>
      </c>
      <c r="W19" s="84">
        <f>'[5]2'!T19</f>
        <v>84</v>
      </c>
      <c r="X19" s="46">
        <f>[7]Шаблон!$P19</f>
        <v>44</v>
      </c>
      <c r="Y19" s="57">
        <f t="shared" si="7"/>
        <v>52.380952380952387</v>
      </c>
      <c r="Z19" s="84">
        <f>'[5]2'!W19</f>
        <v>76</v>
      </c>
      <c r="AA19" s="46">
        <f>[7]Шаблон!$T19</f>
        <v>27</v>
      </c>
      <c r="AB19" s="57">
        <f t="shared" si="8"/>
        <v>35.526315789473685</v>
      </c>
      <c r="AC19" s="29"/>
      <c r="AD19" s="32"/>
    </row>
    <row r="20" spans="1:30" s="33" customFormat="1" ht="18" customHeight="1" x14ac:dyDescent="0.25">
      <c r="A20" s="52" t="s">
        <v>34</v>
      </c>
      <c r="B20" s="96">
        <f>'[5]2'!B20</f>
        <v>26</v>
      </c>
      <c r="C20" s="84">
        <f>[6]Шаблон!$M20+[6]Шаблон!$K20-[6]Шаблон!$L20+[7]Шаблон!$D20</f>
        <v>31</v>
      </c>
      <c r="D20" s="57">
        <f t="shared" si="0"/>
        <v>119.23076923076923</v>
      </c>
      <c r="E20" s="84">
        <f>'[5]2'!D20</f>
        <v>26</v>
      </c>
      <c r="F20" s="84">
        <f>[7]Шаблон!$D20</f>
        <v>31</v>
      </c>
      <c r="G20" s="57">
        <f t="shared" si="1"/>
        <v>119.23076923076923</v>
      </c>
      <c r="H20" s="84">
        <f>'[5]2'!G20</f>
        <v>0</v>
      </c>
      <c r="I20" s="84">
        <f>[7]Шаблон!$F20+[6]Шаблон!$D20</f>
        <v>1</v>
      </c>
      <c r="J20" s="57">
        <f t="shared" si="2"/>
        <v>0</v>
      </c>
      <c r="K20" s="84">
        <f>'[5]2'!J20</f>
        <v>0</v>
      </c>
      <c r="L20" s="84">
        <f>[7]Шаблон!$J20</f>
        <v>0</v>
      </c>
      <c r="M20" s="57">
        <f t="shared" si="3"/>
        <v>0</v>
      </c>
      <c r="N20" s="87">
        <f>'[5]2'!M20</f>
        <v>0</v>
      </c>
      <c r="O20" s="84">
        <f>[7]Шаблон!$K20+[7]Шаблон!$L20+[6]Шаблон!$G20</f>
        <v>0</v>
      </c>
      <c r="P20" s="57">
        <f t="shared" si="4"/>
        <v>0</v>
      </c>
      <c r="Q20" s="97">
        <f>'[5]2'!P20</f>
        <v>12</v>
      </c>
      <c r="R20" s="46">
        <f>'[8]1'!$D23</f>
        <v>4</v>
      </c>
      <c r="S20" s="57">
        <f t="shared" si="5"/>
        <v>33.333333333333329</v>
      </c>
      <c r="T20" s="70">
        <f>'[5]2'!R20</f>
        <v>25</v>
      </c>
      <c r="U20" s="46">
        <f>[7]Шаблон!$P20+[6]Шаблон!$M20</f>
        <v>24</v>
      </c>
      <c r="V20" s="57">
        <f t="shared" si="6"/>
        <v>96</v>
      </c>
      <c r="W20" s="84">
        <f>'[5]2'!T20</f>
        <v>25</v>
      </c>
      <c r="X20" s="46">
        <f>[7]Шаблон!$P20</f>
        <v>24</v>
      </c>
      <c r="Y20" s="57">
        <f t="shared" si="7"/>
        <v>96</v>
      </c>
      <c r="Z20" s="84">
        <f>'[5]2'!W20</f>
        <v>21</v>
      </c>
      <c r="AA20" s="46">
        <f>[7]Шаблон!$T20</f>
        <v>8</v>
      </c>
      <c r="AB20" s="57">
        <f t="shared" si="8"/>
        <v>38.095238095238095</v>
      </c>
      <c r="AC20" s="29"/>
      <c r="AD20" s="32"/>
    </row>
    <row r="21" spans="1:30" s="33" customFormat="1" ht="18" customHeight="1" x14ac:dyDescent="0.25">
      <c r="A21" s="52" t="s">
        <v>35</v>
      </c>
      <c r="B21" s="96">
        <f>'[5]2'!B21</f>
        <v>25</v>
      </c>
      <c r="C21" s="84">
        <f>[6]Шаблон!$M21+[6]Шаблон!$K21-[6]Шаблон!$L21+[7]Шаблон!$D21</f>
        <v>25</v>
      </c>
      <c r="D21" s="57">
        <f t="shared" si="0"/>
        <v>100</v>
      </c>
      <c r="E21" s="84">
        <f>'[5]2'!D21</f>
        <v>24</v>
      </c>
      <c r="F21" s="84">
        <f>[7]Шаблон!$D21</f>
        <v>25</v>
      </c>
      <c r="G21" s="57">
        <f t="shared" si="1"/>
        <v>104.16666666666667</v>
      </c>
      <c r="H21" s="84">
        <f>'[5]2'!G21</f>
        <v>0</v>
      </c>
      <c r="I21" s="84">
        <f>[7]Шаблон!$F21+[6]Шаблон!$D21</f>
        <v>0</v>
      </c>
      <c r="J21" s="57">
        <f t="shared" si="2"/>
        <v>0</v>
      </c>
      <c r="K21" s="84">
        <f>'[5]2'!J21</f>
        <v>1</v>
      </c>
      <c r="L21" s="84">
        <f>[7]Шаблон!$J21</f>
        <v>0</v>
      </c>
      <c r="M21" s="57">
        <f t="shared" si="3"/>
        <v>0</v>
      </c>
      <c r="N21" s="87">
        <f>'[5]2'!M21</f>
        <v>1</v>
      </c>
      <c r="O21" s="84">
        <f>[7]Шаблон!$K21+[7]Шаблон!$L21+[6]Шаблон!$G21</f>
        <v>0</v>
      </c>
      <c r="P21" s="57">
        <f t="shared" si="4"/>
        <v>0</v>
      </c>
      <c r="Q21" s="97">
        <f>'[5]2'!P21</f>
        <v>8</v>
      </c>
      <c r="R21" s="46">
        <f>'[8]1'!$D24</f>
        <v>5</v>
      </c>
      <c r="S21" s="57">
        <f t="shared" si="5"/>
        <v>62.5</v>
      </c>
      <c r="T21" s="70">
        <f>'[5]2'!R21</f>
        <v>24</v>
      </c>
      <c r="U21" s="46">
        <f>[7]Шаблон!$P21+[6]Шаблон!$M21</f>
        <v>20</v>
      </c>
      <c r="V21" s="57">
        <f t="shared" si="6"/>
        <v>83.333333333333343</v>
      </c>
      <c r="W21" s="84">
        <f>'[5]2'!T21</f>
        <v>23</v>
      </c>
      <c r="X21" s="46">
        <f>[7]Шаблон!$P21</f>
        <v>20</v>
      </c>
      <c r="Y21" s="57">
        <f t="shared" si="7"/>
        <v>86.956521739130437</v>
      </c>
      <c r="Z21" s="84">
        <f>'[5]2'!W21</f>
        <v>21</v>
      </c>
      <c r="AA21" s="46">
        <f>[7]Шаблон!$T21</f>
        <v>5</v>
      </c>
      <c r="AB21" s="57">
        <f t="shared" si="8"/>
        <v>23.809523809523807</v>
      </c>
      <c r="AC21" s="29"/>
      <c r="AD21" s="32"/>
    </row>
    <row r="22" spans="1:30" s="33" customFormat="1" ht="18" customHeight="1" x14ac:dyDescent="0.25">
      <c r="A22" s="52" t="s">
        <v>36</v>
      </c>
      <c r="B22" s="96">
        <f>'[5]2'!B22</f>
        <v>44</v>
      </c>
      <c r="C22" s="84">
        <f>[6]Шаблон!$M22+[6]Шаблон!$K22-[6]Шаблон!$L22+[7]Шаблон!$D22</f>
        <v>49</v>
      </c>
      <c r="D22" s="57">
        <f t="shared" si="0"/>
        <v>111.36363636363636</v>
      </c>
      <c r="E22" s="84">
        <f>'[5]2'!D22</f>
        <v>44</v>
      </c>
      <c r="F22" s="84">
        <f>[7]Шаблон!$D22</f>
        <v>49</v>
      </c>
      <c r="G22" s="57">
        <f t="shared" si="1"/>
        <v>111.36363636363636</v>
      </c>
      <c r="H22" s="84">
        <f>'[5]2'!G22</f>
        <v>0</v>
      </c>
      <c r="I22" s="84">
        <f>[7]Шаблон!$F22+[6]Шаблон!$D22</f>
        <v>0</v>
      </c>
      <c r="J22" s="57">
        <f t="shared" si="2"/>
        <v>0</v>
      </c>
      <c r="K22" s="84">
        <f>'[5]2'!J22</f>
        <v>0</v>
      </c>
      <c r="L22" s="84">
        <f>[7]Шаблон!$J22</f>
        <v>0</v>
      </c>
      <c r="M22" s="57">
        <f t="shared" si="3"/>
        <v>0</v>
      </c>
      <c r="N22" s="87">
        <f>'[5]2'!M22</f>
        <v>0</v>
      </c>
      <c r="O22" s="84">
        <f>[7]Шаблон!$K22+[7]Шаблон!$L22+[6]Шаблон!$G22</f>
        <v>0</v>
      </c>
      <c r="P22" s="57">
        <f t="shared" si="4"/>
        <v>0</v>
      </c>
      <c r="Q22" s="97">
        <f>'[5]2'!P22</f>
        <v>43</v>
      </c>
      <c r="R22" s="46">
        <f>'[8]1'!$D25</f>
        <v>41</v>
      </c>
      <c r="S22" s="57">
        <f t="shared" si="5"/>
        <v>95.348837209302332</v>
      </c>
      <c r="T22" s="70">
        <f>'[5]2'!R22</f>
        <v>27</v>
      </c>
      <c r="U22" s="46">
        <f>[7]Шаблон!$P22+[6]Шаблон!$M22</f>
        <v>11</v>
      </c>
      <c r="V22" s="57">
        <f t="shared" si="6"/>
        <v>40.74074074074074</v>
      </c>
      <c r="W22" s="84">
        <f>'[5]2'!T22</f>
        <v>27</v>
      </c>
      <c r="X22" s="46">
        <f>[7]Шаблон!$P22</f>
        <v>11</v>
      </c>
      <c r="Y22" s="57">
        <f t="shared" si="7"/>
        <v>40.74074074074074</v>
      </c>
      <c r="Z22" s="84">
        <f>'[5]2'!W22</f>
        <v>37</v>
      </c>
      <c r="AA22" s="46">
        <f>[7]Шаблон!$T22</f>
        <v>19</v>
      </c>
      <c r="AB22" s="57">
        <f t="shared" si="8"/>
        <v>51.351351351351347</v>
      </c>
      <c r="AC22" s="29"/>
      <c r="AD22" s="32"/>
    </row>
    <row r="23" spans="1:30" s="33" customFormat="1" ht="18" customHeight="1" x14ac:dyDescent="0.25">
      <c r="A23" s="52" t="s">
        <v>37</v>
      </c>
      <c r="B23" s="96">
        <f>'[5]2'!B23</f>
        <v>32</v>
      </c>
      <c r="C23" s="84">
        <f>[6]Шаблон!$M23+[6]Шаблон!$K23-[6]Шаблон!$L23+[7]Шаблон!$D23</f>
        <v>12</v>
      </c>
      <c r="D23" s="57">
        <f t="shared" si="0"/>
        <v>37.5</v>
      </c>
      <c r="E23" s="84">
        <f>'[5]2'!D23</f>
        <v>32</v>
      </c>
      <c r="F23" s="84">
        <f>[7]Шаблон!$D23</f>
        <v>12</v>
      </c>
      <c r="G23" s="57">
        <f t="shared" si="1"/>
        <v>37.5</v>
      </c>
      <c r="H23" s="84">
        <f>'[5]2'!G23</f>
        <v>1</v>
      </c>
      <c r="I23" s="84">
        <f>[7]Шаблон!$F23+[6]Шаблон!$D23</f>
        <v>0</v>
      </c>
      <c r="J23" s="57">
        <f t="shared" si="2"/>
        <v>0</v>
      </c>
      <c r="K23" s="84">
        <f>'[5]2'!J23</f>
        <v>0</v>
      </c>
      <c r="L23" s="84">
        <f>[7]Шаблон!$J23</f>
        <v>0</v>
      </c>
      <c r="M23" s="57">
        <f t="shared" si="3"/>
        <v>0</v>
      </c>
      <c r="N23" s="87">
        <f>'[5]2'!M23</f>
        <v>0</v>
      </c>
      <c r="O23" s="84">
        <f>[7]Шаблон!$K23+[7]Шаблон!$L23+[6]Шаблон!$G23</f>
        <v>0</v>
      </c>
      <c r="P23" s="57">
        <f t="shared" si="4"/>
        <v>0</v>
      </c>
      <c r="Q23" s="97">
        <f>'[5]2'!P23</f>
        <v>1</v>
      </c>
      <c r="R23" s="46">
        <f>'[8]1'!$D26</f>
        <v>1</v>
      </c>
      <c r="S23" s="57">
        <f t="shared" si="5"/>
        <v>100</v>
      </c>
      <c r="T23" s="70">
        <f>'[5]2'!R23</f>
        <v>58</v>
      </c>
      <c r="U23" s="46">
        <f>[7]Шаблон!$P23+[6]Шаблон!$M23</f>
        <v>29</v>
      </c>
      <c r="V23" s="57">
        <f t="shared" si="6"/>
        <v>50</v>
      </c>
      <c r="W23" s="84">
        <f>'[5]2'!T23</f>
        <v>58</v>
      </c>
      <c r="X23" s="46">
        <f>[7]Шаблон!$P23</f>
        <v>29</v>
      </c>
      <c r="Y23" s="57">
        <f t="shared" si="7"/>
        <v>50</v>
      </c>
      <c r="Z23" s="84">
        <f>'[5]2'!W23</f>
        <v>24</v>
      </c>
      <c r="AA23" s="46">
        <f>[7]Шаблон!$T23</f>
        <v>5</v>
      </c>
      <c r="AB23" s="57">
        <f t="shared" si="8"/>
        <v>20.833333333333336</v>
      </c>
      <c r="AC23" s="29"/>
      <c r="AD23" s="32"/>
    </row>
    <row r="24" spans="1:30" s="33" customFormat="1" ht="18" customHeight="1" x14ac:dyDescent="0.25">
      <c r="A24" s="52" t="s">
        <v>38</v>
      </c>
      <c r="B24" s="96">
        <f>'[5]2'!B24</f>
        <v>70</v>
      </c>
      <c r="C24" s="84">
        <f>[6]Шаблон!$M24+[6]Шаблон!$K24-[6]Шаблон!$L24+[7]Шаблон!$D24</f>
        <v>41</v>
      </c>
      <c r="D24" s="57">
        <f t="shared" si="0"/>
        <v>58.571428571428577</v>
      </c>
      <c r="E24" s="84">
        <f>'[5]2'!D24</f>
        <v>70</v>
      </c>
      <c r="F24" s="84">
        <f>[7]Шаблон!$D24</f>
        <v>41</v>
      </c>
      <c r="G24" s="57">
        <f t="shared" si="1"/>
        <v>58.571428571428577</v>
      </c>
      <c r="H24" s="84">
        <f>'[5]2'!G24</f>
        <v>2</v>
      </c>
      <c r="I24" s="84">
        <f>[7]Шаблон!$F24+[6]Шаблон!$D24</f>
        <v>1</v>
      </c>
      <c r="J24" s="57">
        <f t="shared" si="2"/>
        <v>50</v>
      </c>
      <c r="K24" s="84">
        <f>'[5]2'!J24</f>
        <v>0</v>
      </c>
      <c r="L24" s="84">
        <f>[7]Шаблон!$J24</f>
        <v>0</v>
      </c>
      <c r="M24" s="57">
        <f t="shared" si="3"/>
        <v>0</v>
      </c>
      <c r="N24" s="87">
        <f>'[5]2'!M24</f>
        <v>0</v>
      </c>
      <c r="O24" s="84">
        <f>[7]Шаблон!$K24+[7]Шаблон!$L24+[6]Шаблон!$G24</f>
        <v>0</v>
      </c>
      <c r="P24" s="57">
        <f t="shared" si="4"/>
        <v>0</v>
      </c>
      <c r="Q24" s="97">
        <f>'[5]2'!P24</f>
        <v>41</v>
      </c>
      <c r="R24" s="46">
        <f>'[8]1'!$D27</f>
        <v>9</v>
      </c>
      <c r="S24" s="57">
        <f t="shared" si="5"/>
        <v>21.951219512195124</v>
      </c>
      <c r="T24" s="70">
        <f>'[5]2'!R24</f>
        <v>85</v>
      </c>
      <c r="U24" s="46">
        <f>[7]Шаблон!$P24+[6]Шаблон!$M24</f>
        <v>0</v>
      </c>
      <c r="V24" s="57">
        <f t="shared" si="6"/>
        <v>0</v>
      </c>
      <c r="W24" s="84">
        <f>'[5]2'!T24</f>
        <v>85</v>
      </c>
      <c r="X24" s="46">
        <f>[7]Шаблон!$P24</f>
        <v>0</v>
      </c>
      <c r="Y24" s="57">
        <f t="shared" si="7"/>
        <v>0</v>
      </c>
      <c r="Z24" s="84">
        <f>'[5]2'!W24</f>
        <v>47</v>
      </c>
      <c r="AA24" s="46">
        <f>[7]Шаблон!$T24</f>
        <v>19</v>
      </c>
      <c r="AB24" s="57">
        <f t="shared" si="8"/>
        <v>40.425531914893611</v>
      </c>
      <c r="AC24" s="29"/>
      <c r="AD24" s="32"/>
    </row>
    <row r="25" spans="1:30" s="33" customFormat="1" ht="18" customHeight="1" x14ac:dyDescent="0.25">
      <c r="A25" s="53" t="s">
        <v>39</v>
      </c>
      <c r="B25" s="96">
        <f>'[5]2'!B25</f>
        <v>100</v>
      </c>
      <c r="C25" s="84">
        <f>[6]Шаблон!$M25+[6]Шаблон!$K25-[6]Шаблон!$L25+[7]Шаблон!$D25</f>
        <v>0</v>
      </c>
      <c r="D25" s="57">
        <f t="shared" si="0"/>
        <v>0</v>
      </c>
      <c r="E25" s="84">
        <f>'[5]2'!D25</f>
        <v>99</v>
      </c>
      <c r="F25" s="84">
        <f>[7]Шаблон!$D25</f>
        <v>0</v>
      </c>
      <c r="G25" s="57">
        <f t="shared" si="1"/>
        <v>0</v>
      </c>
      <c r="H25" s="84">
        <f>'[5]2'!G25</f>
        <v>2</v>
      </c>
      <c r="I25" s="84">
        <f>[7]Шаблон!$F25+[6]Шаблон!$D25</f>
        <v>0</v>
      </c>
      <c r="J25" s="57">
        <f t="shared" si="2"/>
        <v>0</v>
      </c>
      <c r="K25" s="84">
        <f>'[5]2'!J25</f>
        <v>0</v>
      </c>
      <c r="L25" s="84">
        <f>[7]Шаблон!$J25</f>
        <v>0</v>
      </c>
      <c r="M25" s="57">
        <f t="shared" si="3"/>
        <v>0</v>
      </c>
      <c r="N25" s="87">
        <f>'[5]2'!M25</f>
        <v>0</v>
      </c>
      <c r="O25" s="84">
        <f>[7]Шаблон!$K25+[7]Шаблон!$L25+[6]Шаблон!$G25</f>
        <v>0</v>
      </c>
      <c r="P25" s="57">
        <f t="shared" si="4"/>
        <v>0</v>
      </c>
      <c r="Q25" s="97">
        <f>'[5]2'!P25</f>
        <v>20</v>
      </c>
      <c r="R25" s="46">
        <f>'[8]1'!$D28</f>
        <v>0</v>
      </c>
      <c r="S25" s="57">
        <f t="shared" si="5"/>
        <v>0</v>
      </c>
      <c r="T25" s="70">
        <f>'[5]2'!R25</f>
        <v>44</v>
      </c>
      <c r="U25" s="46">
        <f>[7]Шаблон!$P25+[6]Шаблон!$M25</f>
        <v>0</v>
      </c>
      <c r="V25" s="57">
        <f t="shared" si="6"/>
        <v>0</v>
      </c>
      <c r="W25" s="84">
        <f>'[5]2'!T25</f>
        <v>42</v>
      </c>
      <c r="X25" s="46">
        <f>[7]Шаблон!$P25</f>
        <v>0</v>
      </c>
      <c r="Y25" s="57">
        <f t="shared" si="7"/>
        <v>0</v>
      </c>
      <c r="Z25" s="84">
        <f>'[5]2'!W25</f>
        <v>76</v>
      </c>
      <c r="AA25" s="46">
        <f>[7]Шаблон!$T25</f>
        <v>0</v>
      </c>
      <c r="AB25" s="57">
        <f t="shared" si="8"/>
        <v>0</v>
      </c>
      <c r="AC25" s="29"/>
      <c r="AD25" s="32"/>
    </row>
    <row r="26" spans="1:30" s="33" customFormat="1" ht="18" customHeight="1" x14ac:dyDescent="0.25">
      <c r="A26" s="52" t="s">
        <v>40</v>
      </c>
      <c r="B26" s="96">
        <f>'[5]2'!B26</f>
        <v>852</v>
      </c>
      <c r="C26" s="84">
        <f>[6]Шаблон!$M26+[6]Шаблон!$K26-[6]Шаблон!$L26+[7]Шаблон!$D26</f>
        <v>585</v>
      </c>
      <c r="D26" s="57">
        <f t="shared" si="0"/>
        <v>68.661971830985919</v>
      </c>
      <c r="E26" s="84">
        <f>'[5]2'!D26</f>
        <v>829</v>
      </c>
      <c r="F26" s="84">
        <f>[7]Шаблон!$D26</f>
        <v>558</v>
      </c>
      <c r="G26" s="57">
        <f t="shared" si="1"/>
        <v>67.310012062726173</v>
      </c>
      <c r="H26" s="84">
        <f>'[5]2'!G26</f>
        <v>25</v>
      </c>
      <c r="I26" s="84">
        <f>[7]Шаблон!$F26+[6]Шаблон!$D26</f>
        <v>13</v>
      </c>
      <c r="J26" s="57">
        <f t="shared" si="2"/>
        <v>52</v>
      </c>
      <c r="K26" s="84">
        <f>'[5]2'!J26</f>
        <v>2</v>
      </c>
      <c r="L26" s="84">
        <f>[7]Шаблон!$J26</f>
        <v>2</v>
      </c>
      <c r="M26" s="57">
        <f t="shared" si="3"/>
        <v>100</v>
      </c>
      <c r="N26" s="87">
        <f>'[5]2'!M26</f>
        <v>0</v>
      </c>
      <c r="O26" s="84">
        <f>[7]Шаблон!$K26+[7]Шаблон!$L26+[6]Шаблон!$G26</f>
        <v>0</v>
      </c>
      <c r="P26" s="57">
        <f t="shared" si="4"/>
        <v>0</v>
      </c>
      <c r="Q26" s="97">
        <f>'[5]2'!P26</f>
        <v>494</v>
      </c>
      <c r="R26" s="46">
        <f>'[8]1'!$D29</f>
        <v>483</v>
      </c>
      <c r="S26" s="57">
        <f t="shared" si="5"/>
        <v>97.773279352226723</v>
      </c>
      <c r="T26" s="70">
        <f>'[5]2'!R26</f>
        <v>715</v>
      </c>
      <c r="U26" s="46">
        <f>[7]Шаблон!$P26+[6]Шаблон!$M26</f>
        <v>451</v>
      </c>
      <c r="V26" s="57">
        <f t="shared" si="6"/>
        <v>63.076923076923073</v>
      </c>
      <c r="W26" s="84">
        <f>'[5]2'!T26</f>
        <v>698</v>
      </c>
      <c r="X26" s="46">
        <f>[7]Шаблон!$P26</f>
        <v>430</v>
      </c>
      <c r="Y26" s="57">
        <f t="shared" si="7"/>
        <v>61.604584527220631</v>
      </c>
      <c r="Z26" s="84">
        <f>'[5]2'!W26</f>
        <v>582</v>
      </c>
      <c r="AA26" s="46">
        <f>[7]Шаблон!$T26</f>
        <v>251</v>
      </c>
      <c r="AB26" s="57">
        <f t="shared" si="8"/>
        <v>43.127147766323027</v>
      </c>
      <c r="AC26" s="29"/>
      <c r="AD26" s="32"/>
    </row>
    <row r="27" spans="1:30" s="33" customFormat="1" ht="18" customHeight="1" x14ac:dyDescent="0.25">
      <c r="A27" s="52" t="s">
        <v>41</v>
      </c>
      <c r="B27" s="96">
        <f>'[5]2'!B27</f>
        <v>167</v>
      </c>
      <c r="C27" s="84">
        <f>[6]Шаблон!$M27+[6]Шаблон!$K27-[6]Шаблон!$L27+[7]Шаблон!$D27</f>
        <v>148</v>
      </c>
      <c r="D27" s="57">
        <f t="shared" si="0"/>
        <v>88.622754491017957</v>
      </c>
      <c r="E27" s="84">
        <f>'[5]2'!D27</f>
        <v>166</v>
      </c>
      <c r="F27" s="84">
        <f>[7]Шаблон!$D27</f>
        <v>145</v>
      </c>
      <c r="G27" s="57">
        <f t="shared" si="1"/>
        <v>87.349397590361448</v>
      </c>
      <c r="H27" s="84">
        <f>'[5]2'!G27</f>
        <v>5</v>
      </c>
      <c r="I27" s="84">
        <f>[7]Шаблон!$F27+[6]Шаблон!$D27</f>
        <v>4</v>
      </c>
      <c r="J27" s="57">
        <f t="shared" si="2"/>
        <v>80</v>
      </c>
      <c r="K27" s="84">
        <f>'[5]2'!J27</f>
        <v>1</v>
      </c>
      <c r="L27" s="84">
        <f>[7]Шаблон!$J27</f>
        <v>0</v>
      </c>
      <c r="M27" s="57">
        <f t="shared" si="3"/>
        <v>0</v>
      </c>
      <c r="N27" s="87">
        <f>'[5]2'!M27</f>
        <v>0</v>
      </c>
      <c r="O27" s="84">
        <f>[7]Шаблон!$K27+[7]Шаблон!$L27+[6]Шаблон!$G27</f>
        <v>0</v>
      </c>
      <c r="P27" s="57">
        <f t="shared" si="4"/>
        <v>0</v>
      </c>
      <c r="Q27" s="97">
        <f>'[5]2'!P27</f>
        <v>142</v>
      </c>
      <c r="R27" s="46">
        <f>'[8]1'!$D30</f>
        <v>101</v>
      </c>
      <c r="S27" s="57">
        <f t="shared" si="5"/>
        <v>71.126760563380287</v>
      </c>
      <c r="T27" s="70">
        <f>'[5]2'!R27</f>
        <v>140</v>
      </c>
      <c r="U27" s="46">
        <f>[7]Шаблон!$P27+[6]Шаблон!$M27</f>
        <v>100</v>
      </c>
      <c r="V27" s="57">
        <f t="shared" si="6"/>
        <v>71.428571428571431</v>
      </c>
      <c r="W27" s="84">
        <f>'[5]2'!T27</f>
        <v>140</v>
      </c>
      <c r="X27" s="46">
        <f>[7]Шаблон!$P27</f>
        <v>99</v>
      </c>
      <c r="Y27" s="57">
        <f t="shared" si="7"/>
        <v>70.714285714285722</v>
      </c>
      <c r="Z27" s="84">
        <f>'[5]2'!W27</f>
        <v>125</v>
      </c>
      <c r="AA27" s="46">
        <f>[7]Шаблон!$T27</f>
        <v>60</v>
      </c>
      <c r="AB27" s="57">
        <f t="shared" si="8"/>
        <v>48</v>
      </c>
      <c r="AC27" s="29"/>
      <c r="AD27" s="32"/>
    </row>
    <row r="28" spans="1:30" s="33" customFormat="1" ht="18" customHeight="1" x14ac:dyDescent="0.25">
      <c r="A28" s="54" t="s">
        <v>42</v>
      </c>
      <c r="B28" s="96">
        <f>'[5]2'!B28</f>
        <v>152</v>
      </c>
      <c r="C28" s="84">
        <f>[6]Шаблон!$M28+[6]Шаблон!$K28-[6]Шаблон!$L28+[7]Шаблон!$D28</f>
        <v>155</v>
      </c>
      <c r="D28" s="57">
        <f t="shared" si="0"/>
        <v>101.9736842105263</v>
      </c>
      <c r="E28" s="84">
        <f>'[5]2'!D28</f>
        <v>149</v>
      </c>
      <c r="F28" s="84">
        <f>[7]Шаблон!$D28</f>
        <v>147</v>
      </c>
      <c r="G28" s="57">
        <f t="shared" si="1"/>
        <v>98.65771812080537</v>
      </c>
      <c r="H28" s="84">
        <f>'[5]2'!G28</f>
        <v>2</v>
      </c>
      <c r="I28" s="84">
        <f>[7]Шаблон!$F28+[6]Шаблон!$D28</f>
        <v>3</v>
      </c>
      <c r="J28" s="57">
        <f t="shared" si="2"/>
        <v>150</v>
      </c>
      <c r="K28" s="84">
        <f>'[5]2'!J28</f>
        <v>0</v>
      </c>
      <c r="L28" s="84">
        <f>[7]Шаблон!$J28</f>
        <v>0</v>
      </c>
      <c r="M28" s="57">
        <f t="shared" si="3"/>
        <v>0</v>
      </c>
      <c r="N28" s="87">
        <f>'[5]2'!M28</f>
        <v>0</v>
      </c>
      <c r="O28" s="84">
        <f>[7]Шаблон!$K28+[7]Шаблон!$L28+[6]Шаблон!$G28</f>
        <v>0</v>
      </c>
      <c r="P28" s="57">
        <f t="shared" si="4"/>
        <v>0</v>
      </c>
      <c r="Q28" s="97">
        <f>'[5]2'!P28</f>
        <v>142</v>
      </c>
      <c r="R28" s="46">
        <f>'[8]1'!$D31</f>
        <v>77</v>
      </c>
      <c r="S28" s="57">
        <f t="shared" si="5"/>
        <v>54.225352112676063</v>
      </c>
      <c r="T28" s="70">
        <f>'[5]2'!R28</f>
        <v>135</v>
      </c>
      <c r="U28" s="46">
        <f>[7]Шаблон!$P28+[6]Шаблон!$M28</f>
        <v>118</v>
      </c>
      <c r="V28" s="57">
        <f t="shared" si="6"/>
        <v>87.407407407407405</v>
      </c>
      <c r="W28" s="84">
        <f>'[5]2'!T28</f>
        <v>132</v>
      </c>
      <c r="X28" s="46">
        <f>[7]Шаблон!$P28</f>
        <v>113</v>
      </c>
      <c r="Y28" s="57">
        <f t="shared" si="7"/>
        <v>85.606060606060609</v>
      </c>
      <c r="Z28" s="84">
        <f>'[5]2'!W28</f>
        <v>108</v>
      </c>
      <c r="AA28" s="46">
        <f>[7]Шаблон!$T28</f>
        <v>67</v>
      </c>
      <c r="AB28" s="57">
        <f t="shared" si="8"/>
        <v>62.037037037037038</v>
      </c>
      <c r="AC28" s="29"/>
      <c r="AD28" s="32"/>
    </row>
    <row r="29" spans="1:30" ht="60" customHeight="1" x14ac:dyDescent="0.2">
      <c r="A29" s="35"/>
      <c r="B29" s="75"/>
      <c r="C29" s="7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</row>
    <row r="30" spans="1:30" x14ac:dyDescent="0.2">
      <c r="A30" s="39"/>
      <c r="B30" s="77"/>
      <c r="C30" s="77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77"/>
      <c r="C31" s="77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77"/>
      <c r="C32" s="77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2">
    <mergeCell ref="N29:AB29"/>
    <mergeCell ref="X2:Y2"/>
    <mergeCell ref="A3:A5"/>
    <mergeCell ref="E3:G3"/>
    <mergeCell ref="H3:J3"/>
    <mergeCell ref="K3:M3"/>
    <mergeCell ref="N3:P3"/>
    <mergeCell ref="W3:Y3"/>
    <mergeCell ref="D4:D5"/>
    <mergeCell ref="E4:E5"/>
    <mergeCell ref="F4:F5"/>
    <mergeCell ref="G4:G5"/>
    <mergeCell ref="Y4:Y5"/>
    <mergeCell ref="H4:H5"/>
    <mergeCell ref="K4:K5"/>
    <mergeCell ref="L4:L5"/>
    <mergeCell ref="M4:M5"/>
    <mergeCell ref="N4:N5"/>
    <mergeCell ref="I4:I5"/>
    <mergeCell ref="J4:J5"/>
    <mergeCell ref="D1:M1"/>
    <mergeCell ref="B3:D3"/>
    <mergeCell ref="B4:B5"/>
    <mergeCell ref="C4:C5"/>
    <mergeCell ref="Z3:AB3"/>
    <mergeCell ref="Z4:Z5"/>
    <mergeCell ref="AA4:AA5"/>
    <mergeCell ref="AB4:AB5"/>
    <mergeCell ref="Z2:AA2"/>
    <mergeCell ref="O4:O5"/>
    <mergeCell ref="P4:P5"/>
    <mergeCell ref="V4:V5"/>
    <mergeCell ref="X4:X5"/>
    <mergeCell ref="X1:Y1"/>
    <mergeCell ref="Q3:S3"/>
    <mergeCell ref="Q4:Q5"/>
    <mergeCell ref="R4:R5"/>
    <mergeCell ref="S4:S5"/>
    <mergeCell ref="W4:W5"/>
    <mergeCell ref="T3:V3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scale="89" orientation="landscape" r:id="rId1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D15" sqref="D15:E15"/>
    </sheetView>
  </sheetViews>
  <sheetFormatPr defaultColWidth="8" defaultRowHeight="12.75" x14ac:dyDescent="0.2"/>
  <cols>
    <col min="1" max="1" width="60.85546875" style="2" customWidth="1"/>
    <col min="2" max="2" width="26.28515625" style="2" customWidth="1"/>
    <col min="3" max="3" width="24.710937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99" t="s">
        <v>43</v>
      </c>
      <c r="B1" s="99"/>
      <c r="C1" s="99"/>
      <c r="D1" s="99"/>
      <c r="E1" s="99"/>
    </row>
    <row r="2" spans="1:11" s="3" customFormat="1" ht="23.25" customHeight="1" x14ac:dyDescent="0.25">
      <c r="A2" s="104" t="s">
        <v>0</v>
      </c>
      <c r="B2" s="100" t="s">
        <v>77</v>
      </c>
      <c r="C2" s="100" t="s">
        <v>78</v>
      </c>
      <c r="D2" s="102" t="s">
        <v>1</v>
      </c>
      <c r="E2" s="103"/>
    </row>
    <row r="3" spans="1:11" s="3" customFormat="1" ht="42" customHeight="1" x14ac:dyDescent="0.25">
      <c r="A3" s="105"/>
      <c r="B3" s="101"/>
      <c r="C3" s="101"/>
      <c r="D3" s="4" t="s">
        <v>2</v>
      </c>
      <c r="E3" s="5" t="s">
        <v>53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46</v>
      </c>
      <c r="B5" s="59">
        <f>'4'!B7</f>
        <v>771</v>
      </c>
      <c r="C5" s="58">
        <f>'4'!C7</f>
        <v>633</v>
      </c>
      <c r="D5" s="48">
        <f t="shared" ref="D5" si="0">C5/B5%</f>
        <v>82.101167315175104</v>
      </c>
      <c r="E5" s="49">
        <f t="shared" ref="E5" si="1">C5-B5</f>
        <v>-138</v>
      </c>
      <c r="K5" s="11"/>
    </row>
    <row r="6" spans="1:11" s="3" customFormat="1" ht="31.5" customHeight="1" x14ac:dyDescent="0.25">
      <c r="A6" s="9" t="s">
        <v>47</v>
      </c>
      <c r="B6" s="58">
        <f>'4'!E7</f>
        <v>770</v>
      </c>
      <c r="C6" s="58">
        <f>'4'!F7</f>
        <v>622</v>
      </c>
      <c r="D6" s="48">
        <f t="shared" ref="D6:D10" si="2">C6/B6%</f>
        <v>80.779220779220779</v>
      </c>
      <c r="E6" s="49">
        <f t="shared" ref="E6:E10" si="3">C6-B6</f>
        <v>-148</v>
      </c>
      <c r="K6" s="11"/>
    </row>
    <row r="7" spans="1:11" s="3" customFormat="1" ht="54.75" customHeight="1" x14ac:dyDescent="0.25">
      <c r="A7" s="12" t="s">
        <v>48</v>
      </c>
      <c r="B7" s="58">
        <f>'4'!H7</f>
        <v>18</v>
      </c>
      <c r="C7" s="58">
        <f>'4'!I7</f>
        <v>18</v>
      </c>
      <c r="D7" s="48">
        <f t="shared" si="2"/>
        <v>100</v>
      </c>
      <c r="E7" s="49">
        <f t="shared" si="3"/>
        <v>0</v>
      </c>
      <c r="K7" s="11"/>
    </row>
    <row r="8" spans="1:11" s="3" customFormat="1" ht="35.25" customHeight="1" x14ac:dyDescent="0.25">
      <c r="A8" s="13" t="s">
        <v>49</v>
      </c>
      <c r="B8" s="58">
        <f>'4'!K7</f>
        <v>3</v>
      </c>
      <c r="C8" s="58">
        <f>'4'!L7</f>
        <v>1</v>
      </c>
      <c r="D8" s="48">
        <f t="shared" si="2"/>
        <v>33.333333333333336</v>
      </c>
      <c r="E8" s="49">
        <f t="shared" si="3"/>
        <v>-2</v>
      </c>
      <c r="K8" s="11"/>
    </row>
    <row r="9" spans="1:11" s="3" customFormat="1" ht="45.75" customHeight="1" x14ac:dyDescent="0.25">
      <c r="A9" s="13" t="s">
        <v>15</v>
      </c>
      <c r="B9" s="58">
        <f>'4'!N7</f>
        <v>1</v>
      </c>
      <c r="C9" s="58">
        <f>'4'!O7</f>
        <v>1</v>
      </c>
      <c r="D9" s="48">
        <f t="shared" si="2"/>
        <v>100</v>
      </c>
      <c r="E9" s="49">
        <f t="shared" si="3"/>
        <v>0</v>
      </c>
      <c r="K9" s="11"/>
    </row>
    <row r="10" spans="1:11" s="3" customFormat="1" ht="55.5" customHeight="1" x14ac:dyDescent="0.25">
      <c r="A10" s="13" t="s">
        <v>50</v>
      </c>
      <c r="B10" s="58">
        <f>'4'!Q7</f>
        <v>525</v>
      </c>
      <c r="C10" s="58">
        <f>'4'!R7</f>
        <v>399</v>
      </c>
      <c r="D10" s="48">
        <f t="shared" si="2"/>
        <v>76</v>
      </c>
      <c r="E10" s="49">
        <f t="shared" si="3"/>
        <v>-126</v>
      </c>
      <c r="K10" s="11"/>
    </row>
    <row r="11" spans="1:11" s="3" customFormat="1" ht="12.75" customHeight="1" x14ac:dyDescent="0.25">
      <c r="A11" s="106" t="s">
        <v>4</v>
      </c>
      <c r="B11" s="107"/>
      <c r="C11" s="107"/>
      <c r="D11" s="107"/>
      <c r="E11" s="107"/>
      <c r="K11" s="11"/>
    </row>
    <row r="12" spans="1:11" s="3" customFormat="1" ht="15" customHeight="1" x14ac:dyDescent="0.25">
      <c r="A12" s="108"/>
      <c r="B12" s="109"/>
      <c r="C12" s="109"/>
      <c r="D12" s="109"/>
      <c r="E12" s="109"/>
      <c r="K12" s="11"/>
    </row>
    <row r="13" spans="1:11" s="3" customFormat="1" ht="20.25" customHeight="1" x14ac:dyDescent="0.25">
      <c r="A13" s="104" t="s">
        <v>0</v>
      </c>
      <c r="B13" s="110" t="s">
        <v>79</v>
      </c>
      <c r="C13" s="110" t="s">
        <v>80</v>
      </c>
      <c r="D13" s="102" t="s">
        <v>1</v>
      </c>
      <c r="E13" s="103"/>
      <c r="K13" s="11"/>
    </row>
    <row r="14" spans="1:11" ht="35.25" customHeight="1" x14ac:dyDescent="0.2">
      <c r="A14" s="105"/>
      <c r="B14" s="110"/>
      <c r="C14" s="110"/>
      <c r="D14" s="4" t="s">
        <v>2</v>
      </c>
      <c r="E14" s="5" t="s">
        <v>53</v>
      </c>
      <c r="K14" s="11"/>
    </row>
    <row r="15" spans="1:11" ht="24" customHeight="1" x14ac:dyDescent="0.2">
      <c r="A15" s="9" t="s">
        <v>90</v>
      </c>
      <c r="B15" s="59">
        <f>'4'!T7</f>
        <v>658</v>
      </c>
      <c r="C15" s="59">
        <f>'4'!U7</f>
        <v>476</v>
      </c>
      <c r="D15" s="48">
        <f t="shared" ref="D15" si="4">C15/B15%</f>
        <v>72.340425531914889</v>
      </c>
      <c r="E15" s="49">
        <f t="shared" ref="E15" si="5">C15-B15</f>
        <v>-182</v>
      </c>
      <c r="K15" s="11"/>
    </row>
    <row r="16" spans="1:11" ht="25.5" customHeight="1" x14ac:dyDescent="0.2">
      <c r="A16" s="1" t="s">
        <v>47</v>
      </c>
      <c r="B16" s="59">
        <f>'4'!W7</f>
        <v>657</v>
      </c>
      <c r="C16" s="59">
        <f>'4'!X7</f>
        <v>467</v>
      </c>
      <c r="D16" s="48">
        <f t="shared" ref="D16:D17" si="6">C16/B16%</f>
        <v>71.080669710806688</v>
      </c>
      <c r="E16" s="49">
        <f t="shared" ref="E16:E17" si="7">C16-B16</f>
        <v>-190</v>
      </c>
      <c r="K16" s="11"/>
    </row>
    <row r="17" spans="1:11" ht="33.75" customHeight="1" x14ac:dyDescent="0.2">
      <c r="A17" s="1" t="s">
        <v>51</v>
      </c>
      <c r="B17" s="59">
        <f>'4'!Z7</f>
        <v>596</v>
      </c>
      <c r="C17" s="59">
        <f>'4'!AA7</f>
        <v>239</v>
      </c>
      <c r="D17" s="48">
        <f t="shared" si="6"/>
        <v>40.100671140939596</v>
      </c>
      <c r="E17" s="49">
        <f t="shared" si="7"/>
        <v>-357</v>
      </c>
      <c r="K17" s="11"/>
    </row>
    <row r="18" spans="1:11" ht="57.75" customHeight="1" x14ac:dyDescent="0.2">
      <c r="A18" s="98"/>
      <c r="B18" s="98"/>
      <c r="C18" s="98"/>
      <c r="D18" s="98"/>
      <c r="E18" s="98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K7" activePane="bottomRight" state="frozen"/>
      <selection activeCell="C7" sqref="C7"/>
      <selection pane="topRight" activeCell="C7" sqref="C7"/>
      <selection pane="bottomLeft" activeCell="C7" sqref="C7"/>
      <selection pane="bottomRight" activeCell="B3" sqref="B3:AB6"/>
    </sheetView>
  </sheetViews>
  <sheetFormatPr defaultRowHeight="14.25" x14ac:dyDescent="0.2"/>
  <cols>
    <col min="1" max="1" width="29.140625" style="37" customWidth="1"/>
    <col min="2" max="2" width="10.85546875" style="76" customWidth="1"/>
    <col min="3" max="3" width="9.5703125" style="37" customWidth="1"/>
    <col min="4" max="4" width="6.85546875" style="76" customWidth="1"/>
    <col min="5" max="5" width="9.7109375" style="37" customWidth="1"/>
    <col min="6" max="6" width="8.28515625" style="37" customWidth="1"/>
    <col min="7" max="7" width="7.42578125" style="37" customWidth="1"/>
    <col min="8" max="8" width="8.85546875" style="37" customWidth="1"/>
    <col min="9" max="9" width="8.7109375" style="37" customWidth="1"/>
    <col min="10" max="10" width="7.42578125" style="37" customWidth="1"/>
    <col min="11" max="12" width="8.28515625" style="37" customWidth="1"/>
    <col min="13" max="13" width="9" style="37" customWidth="1"/>
    <col min="14" max="14" width="7.85546875" style="37" customWidth="1"/>
    <col min="15" max="15" width="8.28515625" style="37" customWidth="1"/>
    <col min="16" max="16" width="8.140625" style="37" customWidth="1"/>
    <col min="17" max="17" width="8.42578125" style="37" customWidth="1"/>
    <col min="18" max="19" width="8.140625" style="37" customWidth="1"/>
    <col min="20" max="20" width="8.140625" style="76" customWidth="1"/>
    <col min="21" max="21" width="10.42578125" style="37" customWidth="1"/>
    <col min="22" max="22" width="8" style="76" customWidth="1"/>
    <col min="23" max="23" width="7.140625" style="37" customWidth="1"/>
    <col min="24" max="24" width="8" style="37" customWidth="1"/>
    <col min="25" max="25" width="8.28515625" style="37" customWidth="1"/>
    <col min="26" max="26" width="8.140625" style="37" customWidth="1"/>
    <col min="27" max="27" width="7.5703125" style="37" customWidth="1"/>
    <col min="28" max="16384" width="9.140625" style="37"/>
  </cols>
  <sheetData>
    <row r="1" spans="1:32" s="22" customFormat="1" ht="42" customHeight="1" x14ac:dyDescent="0.35">
      <c r="C1" s="124" t="s">
        <v>86</v>
      </c>
      <c r="D1" s="124"/>
      <c r="E1" s="120"/>
      <c r="F1" s="120"/>
      <c r="G1" s="120"/>
      <c r="H1" s="120"/>
      <c r="I1" s="120"/>
      <c r="J1" s="120"/>
      <c r="K1" s="120"/>
      <c r="L1" s="120"/>
      <c r="M1" s="120"/>
      <c r="N1" s="21"/>
      <c r="O1" s="21"/>
      <c r="P1" s="21"/>
      <c r="Q1" s="21"/>
      <c r="R1" s="21"/>
      <c r="S1" s="21"/>
      <c r="T1" s="21"/>
      <c r="U1" s="21"/>
      <c r="V1" s="21"/>
      <c r="W1" s="21"/>
      <c r="X1" s="113"/>
      <c r="Y1" s="113"/>
      <c r="Z1" s="41"/>
      <c r="AB1" s="47" t="s">
        <v>11</v>
      </c>
    </row>
    <row r="2" spans="1:32" s="25" customFormat="1" ht="14.25" customHeight="1" x14ac:dyDescent="0.25">
      <c r="A2" s="23"/>
      <c r="B2" s="72"/>
      <c r="C2" s="23"/>
      <c r="D2" s="72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22"/>
      <c r="Y2" s="122"/>
      <c r="Z2" s="118" t="s">
        <v>5</v>
      </c>
      <c r="AA2" s="118"/>
    </row>
    <row r="3" spans="1:32" s="26" customFormat="1" ht="67.5" customHeight="1" x14ac:dyDescent="0.25">
      <c r="A3" s="123"/>
      <c r="B3" s="117" t="s">
        <v>83</v>
      </c>
      <c r="C3" s="117"/>
      <c r="D3" s="117" t="s">
        <v>73</v>
      </c>
      <c r="E3" s="117" t="s">
        <v>16</v>
      </c>
      <c r="F3" s="117"/>
      <c r="G3" s="117"/>
      <c r="H3" s="117" t="s">
        <v>54</v>
      </c>
      <c r="I3" s="117"/>
      <c r="J3" s="117"/>
      <c r="K3" s="117" t="s">
        <v>7</v>
      </c>
      <c r="L3" s="117"/>
      <c r="M3" s="117"/>
      <c r="N3" s="117" t="s">
        <v>8</v>
      </c>
      <c r="O3" s="117"/>
      <c r="P3" s="117"/>
      <c r="Q3" s="114" t="s">
        <v>6</v>
      </c>
      <c r="R3" s="115"/>
      <c r="S3" s="116"/>
      <c r="T3" s="117" t="s">
        <v>85</v>
      </c>
      <c r="U3" s="117"/>
      <c r="V3" s="117" t="s">
        <v>69</v>
      </c>
      <c r="W3" s="117" t="s">
        <v>9</v>
      </c>
      <c r="X3" s="117"/>
      <c r="Y3" s="117"/>
      <c r="Z3" s="117" t="s">
        <v>10</v>
      </c>
      <c r="AA3" s="117"/>
      <c r="AB3" s="117"/>
    </row>
    <row r="4" spans="1:32" s="27" customFormat="1" ht="19.5" customHeight="1" x14ac:dyDescent="0.25">
      <c r="A4" s="123"/>
      <c r="B4" s="111" t="s">
        <v>72</v>
      </c>
      <c r="C4" s="111" t="s">
        <v>84</v>
      </c>
      <c r="D4" s="112" t="s">
        <v>2</v>
      </c>
      <c r="E4" s="111" t="s">
        <v>72</v>
      </c>
      <c r="F4" s="111" t="s">
        <v>84</v>
      </c>
      <c r="G4" s="112" t="s">
        <v>2</v>
      </c>
      <c r="H4" s="111" t="s">
        <v>72</v>
      </c>
      <c r="I4" s="111" t="s">
        <v>84</v>
      </c>
      <c r="J4" s="112" t="s">
        <v>2</v>
      </c>
      <c r="K4" s="111" t="s">
        <v>72</v>
      </c>
      <c r="L4" s="111" t="s">
        <v>84</v>
      </c>
      <c r="M4" s="112" t="s">
        <v>2</v>
      </c>
      <c r="N4" s="111" t="s">
        <v>72</v>
      </c>
      <c r="O4" s="111" t="s">
        <v>84</v>
      </c>
      <c r="P4" s="112" t="s">
        <v>2</v>
      </c>
      <c r="Q4" s="111" t="s">
        <v>72</v>
      </c>
      <c r="R4" s="111" t="s">
        <v>84</v>
      </c>
      <c r="S4" s="112" t="s">
        <v>2</v>
      </c>
      <c r="T4" s="111" t="s">
        <v>72</v>
      </c>
      <c r="U4" s="111" t="s">
        <v>84</v>
      </c>
      <c r="V4" s="112" t="s">
        <v>2</v>
      </c>
      <c r="W4" s="111" t="s">
        <v>72</v>
      </c>
      <c r="X4" s="111" t="s">
        <v>84</v>
      </c>
      <c r="Y4" s="112" t="s">
        <v>2</v>
      </c>
      <c r="Z4" s="111" t="s">
        <v>72</v>
      </c>
      <c r="AA4" s="111" t="s">
        <v>84</v>
      </c>
      <c r="AB4" s="112" t="s">
        <v>2</v>
      </c>
    </row>
    <row r="5" spans="1:32" s="27" customFormat="1" ht="6" customHeight="1" x14ac:dyDescent="0.25">
      <c r="A5" s="123"/>
      <c r="B5" s="111"/>
      <c r="C5" s="111"/>
      <c r="D5" s="112"/>
      <c r="E5" s="111"/>
      <c r="F5" s="111"/>
      <c r="G5" s="112"/>
      <c r="H5" s="111"/>
      <c r="I5" s="111"/>
      <c r="J5" s="112"/>
      <c r="K5" s="111"/>
      <c r="L5" s="111"/>
      <c r="M5" s="112"/>
      <c r="N5" s="111"/>
      <c r="O5" s="111"/>
      <c r="P5" s="112"/>
      <c r="Q5" s="111"/>
      <c r="R5" s="111"/>
      <c r="S5" s="112"/>
      <c r="T5" s="111"/>
      <c r="U5" s="111"/>
      <c r="V5" s="112"/>
      <c r="W5" s="111"/>
      <c r="X5" s="111"/>
      <c r="Y5" s="112"/>
      <c r="Z5" s="111"/>
      <c r="AA5" s="111"/>
      <c r="AB5" s="112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8" customHeight="1" x14ac:dyDescent="0.25">
      <c r="A7" s="50" t="s">
        <v>21</v>
      </c>
      <c r="B7" s="83">
        <f>SUM(B8:B28)</f>
        <v>771</v>
      </c>
      <c r="C7" s="28">
        <f>SUM(C8:C28)</f>
        <v>633</v>
      </c>
      <c r="D7" s="56">
        <f>IF(B7=0,0,C7/B7)*100</f>
        <v>82.10116731517509</v>
      </c>
      <c r="E7" s="28">
        <f>SUM(E8:E28)</f>
        <v>770</v>
      </c>
      <c r="F7" s="28">
        <f>SUM(F8:F28)</f>
        <v>622</v>
      </c>
      <c r="G7" s="56">
        <f>IF(E7=0,0,F7/E7)*100</f>
        <v>80.779220779220779</v>
      </c>
      <c r="H7" s="28">
        <f>SUM(H8:H28)</f>
        <v>18</v>
      </c>
      <c r="I7" s="28">
        <f>SUM(I8:I28)</f>
        <v>18</v>
      </c>
      <c r="J7" s="56">
        <f>IF(H7=0,0,I7/H7)*100</f>
        <v>100</v>
      </c>
      <c r="K7" s="28">
        <f>SUM(K8:K28)</f>
        <v>3</v>
      </c>
      <c r="L7" s="28">
        <f>SUM(L8:L28)</f>
        <v>1</v>
      </c>
      <c r="M7" s="56">
        <f>IF(K7=0,0,L7/K7)*100</f>
        <v>33.333333333333329</v>
      </c>
      <c r="N7" s="28">
        <f>SUM(N8:N28)</f>
        <v>1</v>
      </c>
      <c r="O7" s="86">
        <f>SUM(O8:O28)</f>
        <v>1</v>
      </c>
      <c r="P7" s="56">
        <f>IF(N7=0,0,O7/N7)*100</f>
        <v>100</v>
      </c>
      <c r="Q7" s="28">
        <f>SUM(Q8:Q28)</f>
        <v>525</v>
      </c>
      <c r="R7" s="28">
        <f>SUM(R8:R28)</f>
        <v>399</v>
      </c>
      <c r="S7" s="56">
        <f>IF(Q7=0,0,R7/Q7)*100</f>
        <v>76</v>
      </c>
      <c r="T7" s="83">
        <f>SUM(T8:T28)</f>
        <v>658</v>
      </c>
      <c r="U7" s="28">
        <f>SUM(U8:U28)</f>
        <v>476</v>
      </c>
      <c r="V7" s="56">
        <f>IF(T7=0,0,U7/T7)*100</f>
        <v>72.340425531914903</v>
      </c>
      <c r="W7" s="28">
        <f>SUM(W8:W28)</f>
        <v>657</v>
      </c>
      <c r="X7" s="28">
        <f>SUM(X8:X28)</f>
        <v>467</v>
      </c>
      <c r="Y7" s="56">
        <f>IF(W7=0,0,X7/W7)*100</f>
        <v>71.080669710806703</v>
      </c>
      <c r="Z7" s="28">
        <f>SUM(Z8:Z28)</f>
        <v>596</v>
      </c>
      <c r="AA7" s="28">
        <f>SUM(AA8:AA28)</f>
        <v>239</v>
      </c>
      <c r="AB7" s="56">
        <f>IF(Z7=0,0,AA7/Z7)*100</f>
        <v>40.100671140939596</v>
      </c>
      <c r="AC7" s="29"/>
      <c r="AF7" s="33"/>
    </row>
    <row r="8" spans="1:32" s="33" customFormat="1" ht="18" customHeight="1" x14ac:dyDescent="0.25">
      <c r="A8" s="51" t="s">
        <v>22</v>
      </c>
      <c r="B8" s="96">
        <f>'[5]4'!B8</f>
        <v>38</v>
      </c>
      <c r="C8" s="31">
        <f>[9]Шаблон!$M8+[9]Шаблон!$K8-[9]Шаблон!$L8+[10]Шаблон!$D8</f>
        <v>29</v>
      </c>
      <c r="D8" s="57">
        <f t="shared" ref="D8:D28" si="0">IF(B8=0,0,C8/B8)*100</f>
        <v>76.31578947368422</v>
      </c>
      <c r="E8" s="31">
        <f>'[5]4'!D8</f>
        <v>38</v>
      </c>
      <c r="F8" s="31">
        <f>[10]Шаблон!$D8</f>
        <v>29</v>
      </c>
      <c r="G8" s="57">
        <f t="shared" ref="G8:G28" si="1">IF(E8=0,0,F8/E8)*100</f>
        <v>76.31578947368422</v>
      </c>
      <c r="H8" s="31">
        <f>'[5]4'!G8</f>
        <v>2</v>
      </c>
      <c r="I8" s="31">
        <f>[10]Шаблон!$F8+[9]Шаблон!$D8</f>
        <v>0</v>
      </c>
      <c r="J8" s="57">
        <f t="shared" ref="J8:J28" si="2">IF(H8=0,0,I8/H8)*100</f>
        <v>0</v>
      </c>
      <c r="K8" s="31">
        <f>'[5]4'!J8</f>
        <v>1</v>
      </c>
      <c r="L8" s="31">
        <f>[10]Шаблон!$J8</f>
        <v>0</v>
      </c>
      <c r="M8" s="57">
        <f t="shared" ref="M8:M28" si="3">IF(K8=0,0,L8/K8)*100</f>
        <v>0</v>
      </c>
      <c r="N8" s="31">
        <f>'[5]4'!M8</f>
        <v>0</v>
      </c>
      <c r="O8" s="87">
        <f>[10]Шаблон!$K8+[10]Шаблон!$L8+[9]Шаблон!$G8</f>
        <v>0</v>
      </c>
      <c r="P8" s="57">
        <f t="shared" ref="P8:P28" si="4">IF(N8=0,0,O8/N8)*100</f>
        <v>0</v>
      </c>
      <c r="Q8" s="31">
        <f>'[5]4'!P8</f>
        <v>37</v>
      </c>
      <c r="R8" s="46">
        <f>'[8]1'!$E11</f>
        <v>26</v>
      </c>
      <c r="S8" s="57">
        <f t="shared" ref="S8:S28" si="5">IF(Q8=0,0,R8/Q8)*100</f>
        <v>70.270270270270274</v>
      </c>
      <c r="T8" s="70">
        <f>'[5]4'!R8</f>
        <v>31</v>
      </c>
      <c r="U8" s="46">
        <f>[9]Шаблон!$M8+[10]Шаблон!$P8</f>
        <v>17</v>
      </c>
      <c r="V8" s="57">
        <f t="shared" ref="V8:V28" si="6">IF(T8=0,0,U8/T8)*100</f>
        <v>54.838709677419352</v>
      </c>
      <c r="W8" s="31">
        <f>'[5]4'!T8</f>
        <v>31</v>
      </c>
      <c r="X8" s="46">
        <f>[10]Шаблон!$P8</f>
        <v>17</v>
      </c>
      <c r="Y8" s="57">
        <f t="shared" ref="Y8:Y28" si="7">IF(W8=0,0,X8/W8)*100</f>
        <v>54.838709677419352</v>
      </c>
      <c r="Z8" s="31">
        <f>'[5]4'!W8</f>
        <v>31</v>
      </c>
      <c r="AA8" s="46">
        <f>[10]Шаблон!$T8</f>
        <v>11</v>
      </c>
      <c r="AB8" s="57">
        <f t="shared" ref="AB8:AB28" si="8">IF(Z8=0,0,AA8/Z8)*100</f>
        <v>35.483870967741936</v>
      </c>
      <c r="AC8" s="29"/>
      <c r="AD8" s="32"/>
    </row>
    <row r="9" spans="1:32" s="34" customFormat="1" ht="18" customHeight="1" x14ac:dyDescent="0.25">
      <c r="A9" s="52" t="s">
        <v>23</v>
      </c>
      <c r="B9" s="96">
        <f>'[5]4'!B9</f>
        <v>15</v>
      </c>
      <c r="C9" s="84">
        <f>[9]Шаблон!$M9+[9]Шаблон!$K9-[9]Шаблон!$L9+[10]Шаблон!$D9</f>
        <v>13</v>
      </c>
      <c r="D9" s="57">
        <f t="shared" si="0"/>
        <v>86.666666666666671</v>
      </c>
      <c r="E9" s="84">
        <f>'[5]4'!D9</f>
        <v>15</v>
      </c>
      <c r="F9" s="84">
        <f>[10]Шаблон!$D9</f>
        <v>13</v>
      </c>
      <c r="G9" s="57">
        <f t="shared" si="1"/>
        <v>86.666666666666671</v>
      </c>
      <c r="H9" s="84">
        <f>'[5]4'!G9</f>
        <v>2</v>
      </c>
      <c r="I9" s="84">
        <f>[10]Шаблон!$F9+[9]Шаблон!$D9</f>
        <v>1</v>
      </c>
      <c r="J9" s="57">
        <f t="shared" si="2"/>
        <v>50</v>
      </c>
      <c r="K9" s="84">
        <f>'[5]4'!J9</f>
        <v>0</v>
      </c>
      <c r="L9" s="84">
        <f>[10]Шаблон!$J9</f>
        <v>0</v>
      </c>
      <c r="M9" s="57">
        <f t="shared" si="3"/>
        <v>0</v>
      </c>
      <c r="N9" s="84">
        <f>'[5]4'!M9</f>
        <v>0</v>
      </c>
      <c r="O9" s="87">
        <f>[10]Шаблон!$K9+[10]Шаблон!$L9+[9]Шаблон!$G9</f>
        <v>1</v>
      </c>
      <c r="P9" s="57">
        <f t="shared" si="4"/>
        <v>0</v>
      </c>
      <c r="Q9" s="84">
        <f>'[5]4'!P9</f>
        <v>7</v>
      </c>
      <c r="R9" s="46">
        <f>'[8]1'!$E12</f>
        <v>8</v>
      </c>
      <c r="S9" s="57">
        <f t="shared" si="5"/>
        <v>114.28571428571428</v>
      </c>
      <c r="T9" s="70">
        <f>'[5]4'!R9</f>
        <v>13</v>
      </c>
      <c r="U9" s="46">
        <f>[9]Шаблон!$M9+[10]Шаблон!$P9</f>
        <v>9</v>
      </c>
      <c r="V9" s="57">
        <f t="shared" si="6"/>
        <v>69.230769230769226</v>
      </c>
      <c r="W9" s="84">
        <f>'[5]4'!T9</f>
        <v>13</v>
      </c>
      <c r="X9" s="46">
        <f>[10]Шаблон!$P9</f>
        <v>9</v>
      </c>
      <c r="Y9" s="57">
        <f t="shared" si="7"/>
        <v>69.230769230769226</v>
      </c>
      <c r="Z9" s="84">
        <f>'[5]4'!W9</f>
        <v>13</v>
      </c>
      <c r="AA9" s="46">
        <f>[10]Шаблон!$T9</f>
        <v>6</v>
      </c>
      <c r="AB9" s="57">
        <f t="shared" si="8"/>
        <v>46.153846153846153</v>
      </c>
      <c r="AC9" s="29"/>
      <c r="AD9" s="32"/>
    </row>
    <row r="10" spans="1:32" s="33" customFormat="1" ht="18" customHeight="1" x14ac:dyDescent="0.25">
      <c r="A10" s="52" t="s">
        <v>24</v>
      </c>
      <c r="B10" s="96">
        <f>'[5]4'!B10</f>
        <v>28</v>
      </c>
      <c r="C10" s="84">
        <f>[9]Шаблон!$M10+[9]Шаблон!$K10-[9]Шаблон!$L10+[10]Шаблон!$D10</f>
        <v>22</v>
      </c>
      <c r="D10" s="57">
        <f t="shared" si="0"/>
        <v>78.571428571428569</v>
      </c>
      <c r="E10" s="84">
        <f>'[5]4'!D10</f>
        <v>28</v>
      </c>
      <c r="F10" s="84">
        <f>[10]Шаблон!$D10</f>
        <v>22</v>
      </c>
      <c r="G10" s="57">
        <f t="shared" si="1"/>
        <v>78.571428571428569</v>
      </c>
      <c r="H10" s="84">
        <f>'[5]4'!G10</f>
        <v>1</v>
      </c>
      <c r="I10" s="84">
        <f>[10]Шаблон!$F10+[9]Шаблон!$D10</f>
        <v>2</v>
      </c>
      <c r="J10" s="57">
        <f t="shared" si="2"/>
        <v>200</v>
      </c>
      <c r="K10" s="84">
        <f>'[5]4'!J10</f>
        <v>1</v>
      </c>
      <c r="L10" s="84">
        <f>[10]Шаблон!$J10</f>
        <v>0</v>
      </c>
      <c r="M10" s="57">
        <f t="shared" si="3"/>
        <v>0</v>
      </c>
      <c r="N10" s="84">
        <f>'[5]4'!M10</f>
        <v>0</v>
      </c>
      <c r="O10" s="87">
        <f>[10]Шаблон!$K10+[10]Шаблон!$L10+[9]Шаблон!$G10</f>
        <v>0</v>
      </c>
      <c r="P10" s="57">
        <f t="shared" si="4"/>
        <v>0</v>
      </c>
      <c r="Q10" s="84">
        <f>'[5]4'!P10</f>
        <v>17</v>
      </c>
      <c r="R10" s="46">
        <f>'[8]1'!$E13</f>
        <v>10</v>
      </c>
      <c r="S10" s="57">
        <f t="shared" si="5"/>
        <v>58.82352941176471</v>
      </c>
      <c r="T10" s="70">
        <f>'[5]4'!R10</f>
        <v>23</v>
      </c>
      <c r="U10" s="46">
        <f>[9]Шаблон!$M10+[10]Шаблон!$P10</f>
        <v>16</v>
      </c>
      <c r="V10" s="57">
        <f t="shared" si="6"/>
        <v>69.565217391304344</v>
      </c>
      <c r="W10" s="84">
        <f>'[5]4'!T10</f>
        <v>23</v>
      </c>
      <c r="X10" s="46">
        <f>[10]Шаблон!$P10</f>
        <v>16</v>
      </c>
      <c r="Y10" s="57">
        <f t="shared" si="7"/>
        <v>69.565217391304344</v>
      </c>
      <c r="Z10" s="84">
        <f>'[5]4'!W10</f>
        <v>22</v>
      </c>
      <c r="AA10" s="46">
        <f>[10]Шаблон!$T10</f>
        <v>7</v>
      </c>
      <c r="AB10" s="57">
        <f t="shared" si="8"/>
        <v>31.818181818181817</v>
      </c>
      <c r="AC10" s="29"/>
      <c r="AD10" s="32"/>
    </row>
    <row r="11" spans="1:32" s="33" customFormat="1" ht="18" customHeight="1" x14ac:dyDescent="0.25">
      <c r="A11" s="52" t="s">
        <v>25</v>
      </c>
      <c r="B11" s="96">
        <f>'[5]4'!B11</f>
        <v>32</v>
      </c>
      <c r="C11" s="84">
        <f>[9]Шаблон!$M11+[9]Шаблон!$K11-[9]Шаблон!$L11+[10]Шаблон!$D11</f>
        <v>22</v>
      </c>
      <c r="D11" s="57">
        <f t="shared" si="0"/>
        <v>68.75</v>
      </c>
      <c r="E11" s="84">
        <f>'[5]4'!D11</f>
        <v>32</v>
      </c>
      <c r="F11" s="84">
        <f>[10]Шаблон!$D11</f>
        <v>22</v>
      </c>
      <c r="G11" s="57">
        <f t="shared" si="1"/>
        <v>68.75</v>
      </c>
      <c r="H11" s="84">
        <f>'[5]4'!G11</f>
        <v>0</v>
      </c>
      <c r="I11" s="84">
        <f>[10]Шаблон!$F11+[9]Шаблон!$D11</f>
        <v>0</v>
      </c>
      <c r="J11" s="57">
        <f t="shared" si="2"/>
        <v>0</v>
      </c>
      <c r="K11" s="84">
        <f>'[5]4'!J11</f>
        <v>0</v>
      </c>
      <c r="L11" s="84">
        <f>[10]Шаблон!$J11</f>
        <v>0</v>
      </c>
      <c r="M11" s="57">
        <f t="shared" si="3"/>
        <v>0</v>
      </c>
      <c r="N11" s="84">
        <f>'[5]4'!M11</f>
        <v>0</v>
      </c>
      <c r="O11" s="87">
        <f>[10]Шаблон!$K11+[10]Шаблон!$L11+[9]Шаблон!$G11</f>
        <v>0</v>
      </c>
      <c r="P11" s="57">
        <f t="shared" si="4"/>
        <v>0</v>
      </c>
      <c r="Q11" s="84">
        <f>'[5]4'!P11</f>
        <v>32</v>
      </c>
      <c r="R11" s="46">
        <f>'[8]1'!$E14</f>
        <v>16</v>
      </c>
      <c r="S11" s="57">
        <f t="shared" si="5"/>
        <v>50</v>
      </c>
      <c r="T11" s="70">
        <f>'[5]4'!R11</f>
        <v>24</v>
      </c>
      <c r="U11" s="46">
        <f>[9]Шаблон!$M11+[10]Шаблон!$P11</f>
        <v>18</v>
      </c>
      <c r="V11" s="57">
        <f t="shared" si="6"/>
        <v>75</v>
      </c>
      <c r="W11" s="84">
        <f>'[5]4'!T11</f>
        <v>24</v>
      </c>
      <c r="X11" s="46">
        <f>[10]Шаблон!$P11</f>
        <v>18</v>
      </c>
      <c r="Y11" s="57">
        <f t="shared" si="7"/>
        <v>75</v>
      </c>
      <c r="Z11" s="84">
        <f>'[5]4'!W11</f>
        <v>21</v>
      </c>
      <c r="AA11" s="46">
        <f>[10]Шаблон!$T11</f>
        <v>7</v>
      </c>
      <c r="AB11" s="57">
        <f t="shared" si="8"/>
        <v>33.333333333333329</v>
      </c>
      <c r="AC11" s="29"/>
      <c r="AD11" s="32"/>
    </row>
    <row r="12" spans="1:32" s="33" customFormat="1" ht="18" customHeight="1" x14ac:dyDescent="0.25">
      <c r="A12" s="52" t="s">
        <v>26</v>
      </c>
      <c r="B12" s="96">
        <f>'[5]4'!B12</f>
        <v>22</v>
      </c>
      <c r="C12" s="84">
        <f>[9]Шаблон!$M12+[9]Шаблон!$K12-[9]Шаблон!$L12+[10]Шаблон!$D12</f>
        <v>20</v>
      </c>
      <c r="D12" s="57">
        <f t="shared" si="0"/>
        <v>90.909090909090907</v>
      </c>
      <c r="E12" s="84">
        <f>'[5]4'!D12</f>
        <v>22</v>
      </c>
      <c r="F12" s="84">
        <f>[10]Шаблон!$D12</f>
        <v>20</v>
      </c>
      <c r="G12" s="57">
        <f t="shared" si="1"/>
        <v>90.909090909090907</v>
      </c>
      <c r="H12" s="84">
        <f>'[5]4'!G12</f>
        <v>0</v>
      </c>
      <c r="I12" s="84">
        <f>[10]Шаблон!$F12+[9]Шаблон!$D12</f>
        <v>2</v>
      </c>
      <c r="J12" s="57">
        <f t="shared" si="2"/>
        <v>0</v>
      </c>
      <c r="K12" s="84">
        <f>'[5]4'!J12</f>
        <v>0</v>
      </c>
      <c r="L12" s="84">
        <f>[10]Шаблон!$J12</f>
        <v>0</v>
      </c>
      <c r="M12" s="57">
        <f t="shared" si="3"/>
        <v>0</v>
      </c>
      <c r="N12" s="84">
        <f>'[5]4'!M12</f>
        <v>0</v>
      </c>
      <c r="O12" s="87">
        <f>[10]Шаблон!$K12+[10]Шаблон!$L12+[9]Шаблон!$G12</f>
        <v>0</v>
      </c>
      <c r="P12" s="57">
        <f t="shared" si="4"/>
        <v>0</v>
      </c>
      <c r="Q12" s="84">
        <f>'[5]4'!P12</f>
        <v>21</v>
      </c>
      <c r="R12" s="46">
        <f>'[8]1'!$E15</f>
        <v>10</v>
      </c>
      <c r="S12" s="57">
        <f t="shared" si="5"/>
        <v>47.619047619047613</v>
      </c>
      <c r="T12" s="70">
        <f>'[5]4'!R12</f>
        <v>21</v>
      </c>
      <c r="U12" s="46">
        <f>[9]Шаблон!$M12+[10]Шаблон!$P12</f>
        <v>13</v>
      </c>
      <c r="V12" s="57">
        <f t="shared" si="6"/>
        <v>61.904761904761905</v>
      </c>
      <c r="W12" s="84">
        <f>'[5]4'!T12</f>
        <v>21</v>
      </c>
      <c r="X12" s="46">
        <f>[10]Шаблон!$P12</f>
        <v>13</v>
      </c>
      <c r="Y12" s="57">
        <f t="shared" si="7"/>
        <v>61.904761904761905</v>
      </c>
      <c r="Z12" s="84">
        <f>'[5]4'!W12</f>
        <v>16</v>
      </c>
      <c r="AA12" s="46">
        <f>[10]Шаблон!$T12</f>
        <v>4</v>
      </c>
      <c r="AB12" s="57">
        <f t="shared" si="8"/>
        <v>25</v>
      </c>
      <c r="AC12" s="29"/>
      <c r="AD12" s="32"/>
    </row>
    <row r="13" spans="1:32" s="33" customFormat="1" ht="18" customHeight="1" x14ac:dyDescent="0.25">
      <c r="A13" s="52" t="s">
        <v>27</v>
      </c>
      <c r="B13" s="96">
        <f>'[5]4'!B13</f>
        <v>21</v>
      </c>
      <c r="C13" s="84">
        <f>[9]Шаблон!$M13+[9]Шаблон!$K13-[9]Шаблон!$L13+[10]Шаблон!$D13</f>
        <v>18</v>
      </c>
      <c r="D13" s="57">
        <f t="shared" si="0"/>
        <v>85.714285714285708</v>
      </c>
      <c r="E13" s="84">
        <f>'[5]4'!D13</f>
        <v>21</v>
      </c>
      <c r="F13" s="84">
        <f>[10]Шаблон!$D13</f>
        <v>18</v>
      </c>
      <c r="G13" s="57">
        <f t="shared" si="1"/>
        <v>85.714285714285708</v>
      </c>
      <c r="H13" s="84">
        <f>'[5]4'!G13</f>
        <v>1</v>
      </c>
      <c r="I13" s="84">
        <f>[10]Шаблон!$F13+[9]Шаблон!$D13</f>
        <v>1</v>
      </c>
      <c r="J13" s="57">
        <f t="shared" si="2"/>
        <v>100</v>
      </c>
      <c r="K13" s="84">
        <f>'[5]4'!J13</f>
        <v>0</v>
      </c>
      <c r="L13" s="84">
        <f>[10]Шаблон!$J13</f>
        <v>0</v>
      </c>
      <c r="M13" s="57">
        <f t="shared" si="3"/>
        <v>0</v>
      </c>
      <c r="N13" s="84">
        <f>'[5]4'!M13</f>
        <v>0</v>
      </c>
      <c r="O13" s="87">
        <f>[10]Шаблон!$K13+[10]Шаблон!$L13+[9]Шаблон!$G13</f>
        <v>0</v>
      </c>
      <c r="P13" s="57">
        <f t="shared" si="4"/>
        <v>0</v>
      </c>
      <c r="Q13" s="84">
        <f>'[5]4'!P13</f>
        <v>15</v>
      </c>
      <c r="R13" s="46">
        <f>'[8]1'!$E16</f>
        <v>7</v>
      </c>
      <c r="S13" s="57">
        <f t="shared" si="5"/>
        <v>46.666666666666664</v>
      </c>
      <c r="T13" s="70">
        <f>'[5]4'!R13</f>
        <v>19</v>
      </c>
      <c r="U13" s="46">
        <f>[9]Шаблон!$M13+[10]Шаблон!$P13</f>
        <v>14</v>
      </c>
      <c r="V13" s="57">
        <f t="shared" si="6"/>
        <v>73.68421052631578</v>
      </c>
      <c r="W13" s="84">
        <f>'[5]4'!T13</f>
        <v>19</v>
      </c>
      <c r="X13" s="46">
        <f>[10]Шаблон!$P13</f>
        <v>14</v>
      </c>
      <c r="Y13" s="57">
        <f t="shared" si="7"/>
        <v>73.68421052631578</v>
      </c>
      <c r="Z13" s="84">
        <f>'[5]4'!W13</f>
        <v>16</v>
      </c>
      <c r="AA13" s="46">
        <f>[10]Шаблон!$T13</f>
        <v>3</v>
      </c>
      <c r="AB13" s="57">
        <f t="shared" si="8"/>
        <v>18.75</v>
      </c>
      <c r="AC13" s="29"/>
      <c r="AD13" s="32"/>
    </row>
    <row r="14" spans="1:32" s="33" customFormat="1" ht="18" customHeight="1" x14ac:dyDescent="0.25">
      <c r="A14" s="52" t="s">
        <v>28</v>
      </c>
      <c r="B14" s="96">
        <f>'[5]4'!B14</f>
        <v>12</v>
      </c>
      <c r="C14" s="84">
        <f>[9]Шаблон!$M14+[9]Шаблон!$K14-[9]Шаблон!$L14+[10]Шаблон!$D14</f>
        <v>5</v>
      </c>
      <c r="D14" s="57">
        <f t="shared" si="0"/>
        <v>41.666666666666671</v>
      </c>
      <c r="E14" s="84">
        <f>'[5]4'!D14</f>
        <v>12</v>
      </c>
      <c r="F14" s="84">
        <f>[10]Шаблон!$D14</f>
        <v>5</v>
      </c>
      <c r="G14" s="57">
        <f t="shared" si="1"/>
        <v>41.666666666666671</v>
      </c>
      <c r="H14" s="84">
        <f>'[5]4'!G14</f>
        <v>0</v>
      </c>
      <c r="I14" s="84">
        <f>[10]Шаблон!$F14+[9]Шаблон!$D14</f>
        <v>0</v>
      </c>
      <c r="J14" s="57">
        <f t="shared" si="2"/>
        <v>0</v>
      </c>
      <c r="K14" s="84">
        <f>'[5]4'!J14</f>
        <v>0</v>
      </c>
      <c r="L14" s="84">
        <f>[10]Шаблон!$J14</f>
        <v>0</v>
      </c>
      <c r="M14" s="57">
        <f t="shared" si="3"/>
        <v>0</v>
      </c>
      <c r="N14" s="84">
        <f>'[5]4'!M14</f>
        <v>0</v>
      </c>
      <c r="O14" s="87">
        <f>[10]Шаблон!$K14+[10]Шаблон!$L14+[9]Шаблон!$G14</f>
        <v>0</v>
      </c>
      <c r="P14" s="57">
        <f t="shared" si="4"/>
        <v>0</v>
      </c>
      <c r="Q14" s="84">
        <f>'[5]4'!P14</f>
        <v>6</v>
      </c>
      <c r="R14" s="46">
        <f>'[8]1'!$E17</f>
        <v>2</v>
      </c>
      <c r="S14" s="57">
        <f t="shared" si="5"/>
        <v>33.333333333333329</v>
      </c>
      <c r="T14" s="70">
        <f>'[5]4'!R14</f>
        <v>11</v>
      </c>
      <c r="U14" s="46">
        <f>[9]Шаблон!$M14+[10]Шаблон!$P14</f>
        <v>4</v>
      </c>
      <c r="V14" s="57">
        <f t="shared" si="6"/>
        <v>36.363636363636367</v>
      </c>
      <c r="W14" s="84">
        <f>'[5]4'!T14</f>
        <v>11</v>
      </c>
      <c r="X14" s="46">
        <f>[10]Шаблон!$P14</f>
        <v>4</v>
      </c>
      <c r="Y14" s="57">
        <f t="shared" si="7"/>
        <v>36.363636363636367</v>
      </c>
      <c r="Z14" s="84">
        <f>'[5]4'!W14</f>
        <v>10</v>
      </c>
      <c r="AA14" s="46">
        <f>[10]Шаблон!$T14</f>
        <v>2</v>
      </c>
      <c r="AB14" s="57">
        <f t="shared" si="8"/>
        <v>20</v>
      </c>
      <c r="AC14" s="29"/>
      <c r="AD14" s="32"/>
    </row>
    <row r="15" spans="1:32" s="33" customFormat="1" ht="18" customHeight="1" x14ac:dyDescent="0.25">
      <c r="A15" s="52" t="s">
        <v>29</v>
      </c>
      <c r="B15" s="96">
        <f>'[5]4'!B15</f>
        <v>31</v>
      </c>
      <c r="C15" s="84">
        <f>[9]Шаблон!$M15+[9]Шаблон!$K15-[9]Шаблон!$L15+[10]Шаблон!$D15</f>
        <v>15</v>
      </c>
      <c r="D15" s="57">
        <f t="shared" si="0"/>
        <v>48.387096774193552</v>
      </c>
      <c r="E15" s="84">
        <f>'[5]4'!D15</f>
        <v>31</v>
      </c>
      <c r="F15" s="84">
        <f>[10]Шаблон!$D15</f>
        <v>15</v>
      </c>
      <c r="G15" s="57">
        <f t="shared" si="1"/>
        <v>48.387096774193552</v>
      </c>
      <c r="H15" s="84">
        <f>'[5]4'!G15</f>
        <v>1</v>
      </c>
      <c r="I15" s="84">
        <f>[10]Шаблон!$F15+[9]Шаблон!$D15</f>
        <v>0</v>
      </c>
      <c r="J15" s="57">
        <f t="shared" si="2"/>
        <v>0</v>
      </c>
      <c r="K15" s="84">
        <f>'[5]4'!J15</f>
        <v>0</v>
      </c>
      <c r="L15" s="84">
        <f>[10]Шаблон!$J15</f>
        <v>0</v>
      </c>
      <c r="M15" s="57">
        <f t="shared" si="3"/>
        <v>0</v>
      </c>
      <c r="N15" s="84">
        <f>'[5]4'!M15</f>
        <v>0</v>
      </c>
      <c r="O15" s="87">
        <f>[10]Шаблон!$K15+[10]Шаблон!$L15+[9]Шаблон!$G15</f>
        <v>0</v>
      </c>
      <c r="P15" s="57">
        <f t="shared" si="4"/>
        <v>0</v>
      </c>
      <c r="Q15" s="84">
        <f>'[5]4'!P15</f>
        <v>15</v>
      </c>
      <c r="R15" s="46">
        <f>'[8]1'!$E18</f>
        <v>15</v>
      </c>
      <c r="S15" s="57">
        <f t="shared" si="5"/>
        <v>100</v>
      </c>
      <c r="T15" s="70">
        <f>'[5]4'!R15</f>
        <v>26</v>
      </c>
      <c r="U15" s="46">
        <f>[9]Шаблон!$M15+[10]Шаблон!$P15</f>
        <v>14</v>
      </c>
      <c r="V15" s="57">
        <f t="shared" si="6"/>
        <v>53.846153846153847</v>
      </c>
      <c r="W15" s="84">
        <f>'[5]4'!T15</f>
        <v>26</v>
      </c>
      <c r="X15" s="46">
        <f>[10]Шаблон!$P15</f>
        <v>14</v>
      </c>
      <c r="Y15" s="57">
        <f t="shared" si="7"/>
        <v>53.846153846153847</v>
      </c>
      <c r="Z15" s="84">
        <f>'[5]4'!W15</f>
        <v>23</v>
      </c>
      <c r="AA15" s="46">
        <f>[10]Шаблон!$T15</f>
        <v>6</v>
      </c>
      <c r="AB15" s="57">
        <f t="shared" si="8"/>
        <v>26.086956521739129</v>
      </c>
      <c r="AC15" s="29"/>
      <c r="AD15" s="32"/>
    </row>
    <row r="16" spans="1:32" s="33" customFormat="1" ht="18" customHeight="1" x14ac:dyDescent="0.25">
      <c r="A16" s="52" t="s">
        <v>30</v>
      </c>
      <c r="B16" s="96">
        <f>'[5]4'!B16</f>
        <v>21</v>
      </c>
      <c r="C16" s="84">
        <f>[9]Шаблон!$M16+[9]Шаблон!$K16-[9]Шаблон!$L16+[10]Шаблон!$D16</f>
        <v>20</v>
      </c>
      <c r="D16" s="57">
        <f t="shared" si="0"/>
        <v>95.238095238095227</v>
      </c>
      <c r="E16" s="84">
        <f>'[5]4'!D16</f>
        <v>21</v>
      </c>
      <c r="F16" s="84">
        <f>[10]Шаблон!$D16</f>
        <v>20</v>
      </c>
      <c r="G16" s="57">
        <f t="shared" si="1"/>
        <v>95.238095238095227</v>
      </c>
      <c r="H16" s="84">
        <f>'[5]4'!G16</f>
        <v>0</v>
      </c>
      <c r="I16" s="84">
        <f>[10]Шаблон!$F16+[9]Шаблон!$D16</f>
        <v>0</v>
      </c>
      <c r="J16" s="57">
        <f t="shared" si="2"/>
        <v>0</v>
      </c>
      <c r="K16" s="84">
        <f>'[5]4'!J16</f>
        <v>0</v>
      </c>
      <c r="L16" s="84">
        <f>[10]Шаблон!$J16</f>
        <v>0</v>
      </c>
      <c r="M16" s="57">
        <f t="shared" si="3"/>
        <v>0</v>
      </c>
      <c r="N16" s="84">
        <f>'[5]4'!M16</f>
        <v>0</v>
      </c>
      <c r="O16" s="87">
        <f>[10]Шаблон!$K16+[10]Шаблон!$L16+[9]Шаблон!$G16</f>
        <v>0</v>
      </c>
      <c r="P16" s="57">
        <f t="shared" si="4"/>
        <v>0</v>
      </c>
      <c r="Q16" s="84">
        <f>'[5]4'!P16</f>
        <v>20</v>
      </c>
      <c r="R16" s="46">
        <f>'[8]1'!$E19</f>
        <v>10</v>
      </c>
      <c r="S16" s="57">
        <f t="shared" si="5"/>
        <v>50</v>
      </c>
      <c r="T16" s="70">
        <f>'[5]4'!R16</f>
        <v>18</v>
      </c>
      <c r="U16" s="46">
        <f>[9]Шаблон!$M16+[10]Шаблон!$P16</f>
        <v>18</v>
      </c>
      <c r="V16" s="57">
        <f t="shared" si="6"/>
        <v>100</v>
      </c>
      <c r="W16" s="84">
        <f>'[5]4'!T16</f>
        <v>18</v>
      </c>
      <c r="X16" s="46">
        <f>[10]Шаблон!$P16</f>
        <v>18</v>
      </c>
      <c r="Y16" s="57">
        <f t="shared" si="7"/>
        <v>100</v>
      </c>
      <c r="Z16" s="84">
        <f>'[5]4'!W16</f>
        <v>17</v>
      </c>
      <c r="AA16" s="46">
        <f>[10]Шаблон!$T16</f>
        <v>12</v>
      </c>
      <c r="AB16" s="57">
        <f t="shared" si="8"/>
        <v>70.588235294117652</v>
      </c>
      <c r="AC16" s="29"/>
      <c r="AD16" s="32"/>
    </row>
    <row r="17" spans="1:30" s="33" customFormat="1" ht="18" customHeight="1" x14ac:dyDescent="0.25">
      <c r="A17" s="52" t="s">
        <v>31</v>
      </c>
      <c r="B17" s="96">
        <f>'[5]4'!B17</f>
        <v>20</v>
      </c>
      <c r="C17" s="84">
        <f>[9]Шаблон!$M17+[9]Шаблон!$K17-[9]Шаблон!$L17+[10]Шаблон!$D17</f>
        <v>20</v>
      </c>
      <c r="D17" s="57">
        <f t="shared" si="0"/>
        <v>100</v>
      </c>
      <c r="E17" s="84">
        <f>'[5]4'!D17</f>
        <v>20</v>
      </c>
      <c r="F17" s="84">
        <f>[10]Шаблон!$D17</f>
        <v>20</v>
      </c>
      <c r="G17" s="57">
        <f t="shared" si="1"/>
        <v>100</v>
      </c>
      <c r="H17" s="84">
        <f>'[5]4'!G17</f>
        <v>1</v>
      </c>
      <c r="I17" s="84">
        <f>[10]Шаблон!$F17+[9]Шаблон!$D17</f>
        <v>0</v>
      </c>
      <c r="J17" s="57">
        <f t="shared" si="2"/>
        <v>0</v>
      </c>
      <c r="K17" s="84">
        <f>'[5]4'!J17</f>
        <v>0</v>
      </c>
      <c r="L17" s="84">
        <f>[10]Шаблон!$J17</f>
        <v>0</v>
      </c>
      <c r="M17" s="57">
        <f t="shared" si="3"/>
        <v>0</v>
      </c>
      <c r="N17" s="84">
        <f>'[5]4'!M17</f>
        <v>0</v>
      </c>
      <c r="O17" s="87">
        <f>[10]Шаблон!$K17+[10]Шаблон!$L17+[9]Шаблон!$G17</f>
        <v>0</v>
      </c>
      <c r="P17" s="57">
        <f t="shared" si="4"/>
        <v>0</v>
      </c>
      <c r="Q17" s="84">
        <f>'[5]4'!P17</f>
        <v>11</v>
      </c>
      <c r="R17" s="46">
        <f>'[8]1'!$E20</f>
        <v>5</v>
      </c>
      <c r="S17" s="57">
        <f t="shared" si="5"/>
        <v>45.454545454545453</v>
      </c>
      <c r="T17" s="70">
        <f>'[5]4'!R17</f>
        <v>17</v>
      </c>
      <c r="U17" s="46">
        <f>[9]Шаблон!$M17+[10]Шаблон!$P17</f>
        <v>14</v>
      </c>
      <c r="V17" s="57">
        <f t="shared" si="6"/>
        <v>82.35294117647058</v>
      </c>
      <c r="W17" s="84">
        <f>'[5]4'!T17</f>
        <v>17</v>
      </c>
      <c r="X17" s="46">
        <f>[10]Шаблон!$P17</f>
        <v>14</v>
      </c>
      <c r="Y17" s="57">
        <f t="shared" si="7"/>
        <v>82.35294117647058</v>
      </c>
      <c r="Z17" s="84">
        <f>'[5]4'!W17</f>
        <v>16</v>
      </c>
      <c r="AA17" s="46">
        <f>[10]Шаблон!$T17</f>
        <v>10</v>
      </c>
      <c r="AB17" s="57">
        <f t="shared" si="8"/>
        <v>62.5</v>
      </c>
      <c r="AC17" s="29"/>
      <c r="AD17" s="32"/>
    </row>
    <row r="18" spans="1:30" s="33" customFormat="1" ht="18" customHeight="1" x14ac:dyDescent="0.25">
      <c r="A18" s="52" t="s">
        <v>32</v>
      </c>
      <c r="B18" s="96">
        <f>'[5]4'!B18</f>
        <v>20</v>
      </c>
      <c r="C18" s="84">
        <f>[9]Шаблон!$M18+[9]Шаблон!$K18-[9]Шаблон!$L18+[10]Шаблон!$D18</f>
        <v>23</v>
      </c>
      <c r="D18" s="57">
        <f t="shared" si="0"/>
        <v>114.99999999999999</v>
      </c>
      <c r="E18" s="84">
        <f>'[5]4'!D18</f>
        <v>20</v>
      </c>
      <c r="F18" s="84">
        <f>[10]Шаблон!$D18</f>
        <v>23</v>
      </c>
      <c r="G18" s="57">
        <f t="shared" si="1"/>
        <v>114.99999999999999</v>
      </c>
      <c r="H18" s="84">
        <f>'[5]4'!G18</f>
        <v>0</v>
      </c>
      <c r="I18" s="84">
        <f>[10]Шаблон!$F18+[9]Шаблон!$D18</f>
        <v>1</v>
      </c>
      <c r="J18" s="57">
        <f t="shared" si="2"/>
        <v>0</v>
      </c>
      <c r="K18" s="84">
        <f>'[5]4'!J18</f>
        <v>0</v>
      </c>
      <c r="L18" s="84">
        <f>[10]Шаблон!$J18</f>
        <v>0</v>
      </c>
      <c r="M18" s="57">
        <f t="shared" si="3"/>
        <v>0</v>
      </c>
      <c r="N18" s="84">
        <f>'[5]4'!M18</f>
        <v>0</v>
      </c>
      <c r="O18" s="87">
        <f>[10]Шаблон!$K18+[10]Шаблон!$L18+[9]Шаблон!$G18</f>
        <v>0</v>
      </c>
      <c r="P18" s="57">
        <f t="shared" si="4"/>
        <v>0</v>
      </c>
      <c r="Q18" s="84">
        <f>'[5]4'!P18</f>
        <v>9</v>
      </c>
      <c r="R18" s="46">
        <f>'[8]1'!$E21</f>
        <v>6</v>
      </c>
      <c r="S18" s="57">
        <f t="shared" si="5"/>
        <v>66.666666666666657</v>
      </c>
      <c r="T18" s="70">
        <f>'[5]4'!R18</f>
        <v>18</v>
      </c>
      <c r="U18" s="46">
        <f>[9]Шаблон!$M18+[10]Шаблон!$P18</f>
        <v>19</v>
      </c>
      <c r="V18" s="57">
        <f t="shared" si="6"/>
        <v>105.55555555555556</v>
      </c>
      <c r="W18" s="84">
        <f>'[5]4'!T18</f>
        <v>18</v>
      </c>
      <c r="X18" s="46">
        <f>[10]Шаблон!$P18</f>
        <v>19</v>
      </c>
      <c r="Y18" s="57">
        <f t="shared" si="7"/>
        <v>105.55555555555556</v>
      </c>
      <c r="Z18" s="84">
        <f>'[5]4'!W18</f>
        <v>17</v>
      </c>
      <c r="AA18" s="46">
        <f>[10]Шаблон!$T18</f>
        <v>8</v>
      </c>
      <c r="AB18" s="57">
        <f t="shared" si="8"/>
        <v>47.058823529411761</v>
      </c>
      <c r="AC18" s="29"/>
      <c r="AD18" s="32"/>
    </row>
    <row r="19" spans="1:30" s="33" customFormat="1" ht="18" customHeight="1" x14ac:dyDescent="0.25">
      <c r="A19" s="52" t="s">
        <v>33</v>
      </c>
      <c r="B19" s="96">
        <f>'[5]4'!B19</f>
        <v>59</v>
      </c>
      <c r="C19" s="84">
        <f>[9]Шаблон!$M19+[9]Шаблон!$K19-[9]Шаблон!$L19+[10]Шаблон!$D19</f>
        <v>25</v>
      </c>
      <c r="D19" s="57">
        <f t="shared" si="0"/>
        <v>42.372881355932201</v>
      </c>
      <c r="E19" s="84">
        <f>'[5]4'!D19</f>
        <v>59</v>
      </c>
      <c r="F19" s="84">
        <f>[10]Шаблон!$D19</f>
        <v>25</v>
      </c>
      <c r="G19" s="57">
        <f t="shared" si="1"/>
        <v>42.372881355932201</v>
      </c>
      <c r="H19" s="84">
        <f>'[5]4'!G19</f>
        <v>1</v>
      </c>
      <c r="I19" s="84">
        <f>[10]Шаблон!$F19+[9]Шаблон!$D19</f>
        <v>0</v>
      </c>
      <c r="J19" s="57">
        <f t="shared" si="2"/>
        <v>0</v>
      </c>
      <c r="K19" s="84">
        <f>'[5]4'!J19</f>
        <v>0</v>
      </c>
      <c r="L19" s="84">
        <f>[10]Шаблон!$J19</f>
        <v>0</v>
      </c>
      <c r="M19" s="57">
        <f t="shared" si="3"/>
        <v>0</v>
      </c>
      <c r="N19" s="84">
        <f>'[5]4'!M19</f>
        <v>0</v>
      </c>
      <c r="O19" s="87">
        <f>[10]Шаблон!$K19+[10]Шаблон!$L19+[9]Шаблон!$G19</f>
        <v>0</v>
      </c>
      <c r="P19" s="57">
        <f t="shared" si="4"/>
        <v>0</v>
      </c>
      <c r="Q19" s="84">
        <f>'[5]4'!P19</f>
        <v>42</v>
      </c>
      <c r="R19" s="46">
        <f>'[8]1'!$E22</f>
        <v>12</v>
      </c>
      <c r="S19" s="57">
        <f t="shared" si="5"/>
        <v>28.571428571428569</v>
      </c>
      <c r="T19" s="70">
        <f>'[5]4'!R19</f>
        <v>48</v>
      </c>
      <c r="U19" s="46">
        <f>[9]Шаблон!$M19+[10]Шаблон!$P19</f>
        <v>20</v>
      </c>
      <c r="V19" s="57">
        <f t="shared" si="6"/>
        <v>41.666666666666671</v>
      </c>
      <c r="W19" s="84">
        <f>'[5]4'!T19</f>
        <v>48</v>
      </c>
      <c r="X19" s="46">
        <f>[10]Шаблон!$P19</f>
        <v>20</v>
      </c>
      <c r="Y19" s="57">
        <f t="shared" si="7"/>
        <v>41.666666666666671</v>
      </c>
      <c r="Z19" s="84">
        <f>'[5]4'!W19</f>
        <v>45</v>
      </c>
      <c r="AA19" s="46">
        <f>[10]Шаблон!$T19</f>
        <v>12</v>
      </c>
      <c r="AB19" s="57">
        <f t="shared" si="8"/>
        <v>26.666666666666668</v>
      </c>
      <c r="AC19" s="29"/>
      <c r="AD19" s="32"/>
    </row>
    <row r="20" spans="1:30" s="33" customFormat="1" ht="18" customHeight="1" x14ac:dyDescent="0.25">
      <c r="A20" s="52" t="s">
        <v>34</v>
      </c>
      <c r="B20" s="96">
        <f>'[5]4'!B20</f>
        <v>12</v>
      </c>
      <c r="C20" s="84">
        <f>[9]Шаблон!$M20+[9]Шаблон!$K20-[9]Шаблон!$L20+[10]Шаблон!$D20</f>
        <v>11</v>
      </c>
      <c r="D20" s="57">
        <f t="shared" si="0"/>
        <v>91.666666666666657</v>
      </c>
      <c r="E20" s="84">
        <f>'[5]4'!D20</f>
        <v>12</v>
      </c>
      <c r="F20" s="84">
        <f>[10]Шаблон!$D20</f>
        <v>11</v>
      </c>
      <c r="G20" s="57">
        <f t="shared" si="1"/>
        <v>91.666666666666657</v>
      </c>
      <c r="H20" s="84">
        <f>'[5]4'!G20</f>
        <v>0</v>
      </c>
      <c r="I20" s="84">
        <f>[10]Шаблон!$F20+[9]Шаблон!$D20</f>
        <v>0</v>
      </c>
      <c r="J20" s="57">
        <f t="shared" si="2"/>
        <v>0</v>
      </c>
      <c r="K20" s="84">
        <f>'[5]4'!J20</f>
        <v>0</v>
      </c>
      <c r="L20" s="84">
        <f>[10]Шаблон!$J20</f>
        <v>0</v>
      </c>
      <c r="M20" s="57">
        <f t="shared" si="3"/>
        <v>0</v>
      </c>
      <c r="N20" s="84">
        <f>'[5]4'!M20</f>
        <v>0</v>
      </c>
      <c r="O20" s="87">
        <f>[10]Шаблон!$K20+[10]Шаблон!$L20+[9]Шаблон!$G20</f>
        <v>0</v>
      </c>
      <c r="P20" s="57">
        <f t="shared" si="4"/>
        <v>0</v>
      </c>
      <c r="Q20" s="84">
        <f>'[5]4'!P20</f>
        <v>4</v>
      </c>
      <c r="R20" s="46">
        <f>'[8]1'!$E23</f>
        <v>2</v>
      </c>
      <c r="S20" s="57">
        <f t="shared" si="5"/>
        <v>50</v>
      </c>
      <c r="T20" s="70">
        <f>'[5]4'!R20</f>
        <v>12</v>
      </c>
      <c r="U20" s="46">
        <f>[9]Шаблон!$M20+[10]Шаблон!$P20</f>
        <v>10</v>
      </c>
      <c r="V20" s="57">
        <f t="shared" si="6"/>
        <v>83.333333333333343</v>
      </c>
      <c r="W20" s="84">
        <f>'[5]4'!T20</f>
        <v>12</v>
      </c>
      <c r="X20" s="46">
        <f>[10]Шаблон!$P20</f>
        <v>10</v>
      </c>
      <c r="Y20" s="57">
        <f t="shared" si="7"/>
        <v>83.333333333333343</v>
      </c>
      <c r="Z20" s="84">
        <f>'[5]4'!W20</f>
        <v>10</v>
      </c>
      <c r="AA20" s="46">
        <f>[10]Шаблон!$T20</f>
        <v>2</v>
      </c>
      <c r="AB20" s="57">
        <f t="shared" si="8"/>
        <v>20</v>
      </c>
      <c r="AC20" s="29"/>
      <c r="AD20" s="32"/>
    </row>
    <row r="21" spans="1:30" s="33" customFormat="1" ht="18" customHeight="1" x14ac:dyDescent="0.25">
      <c r="A21" s="52" t="s">
        <v>35</v>
      </c>
      <c r="B21" s="96">
        <f>'[5]4'!B21</f>
        <v>10</v>
      </c>
      <c r="C21" s="84">
        <f>[9]Шаблон!$M21+[9]Шаблон!$K21-[9]Шаблон!$L21+[10]Шаблон!$D21</f>
        <v>11</v>
      </c>
      <c r="D21" s="57">
        <f t="shared" si="0"/>
        <v>110.00000000000001</v>
      </c>
      <c r="E21" s="84">
        <f>'[5]4'!D21</f>
        <v>10</v>
      </c>
      <c r="F21" s="84">
        <f>[10]Шаблон!$D21</f>
        <v>11</v>
      </c>
      <c r="G21" s="57">
        <f t="shared" si="1"/>
        <v>110.00000000000001</v>
      </c>
      <c r="H21" s="84">
        <f>'[5]4'!G21</f>
        <v>0</v>
      </c>
      <c r="I21" s="84">
        <f>[10]Шаблон!$F21+[9]Шаблон!$D21</f>
        <v>0</v>
      </c>
      <c r="J21" s="57">
        <f t="shared" si="2"/>
        <v>0</v>
      </c>
      <c r="K21" s="84">
        <f>'[5]4'!J21</f>
        <v>0</v>
      </c>
      <c r="L21" s="84">
        <f>[10]Шаблон!$J21</f>
        <v>0</v>
      </c>
      <c r="M21" s="57">
        <f t="shared" si="3"/>
        <v>0</v>
      </c>
      <c r="N21" s="84">
        <f>'[5]4'!M21</f>
        <v>1</v>
      </c>
      <c r="O21" s="87">
        <f>[10]Шаблон!$K21+[10]Шаблон!$L21+[9]Шаблон!$G21</f>
        <v>0</v>
      </c>
      <c r="P21" s="57">
        <f t="shared" si="4"/>
        <v>0</v>
      </c>
      <c r="Q21" s="84">
        <f>'[5]4'!P21</f>
        <v>3</v>
      </c>
      <c r="R21" s="46">
        <f>'[8]1'!$E24</f>
        <v>2</v>
      </c>
      <c r="S21" s="57">
        <f t="shared" si="5"/>
        <v>66.666666666666657</v>
      </c>
      <c r="T21" s="70">
        <f>'[5]4'!R21</f>
        <v>9</v>
      </c>
      <c r="U21" s="46">
        <f>[9]Шаблон!$M21+[10]Шаблон!$P21</f>
        <v>7</v>
      </c>
      <c r="V21" s="57">
        <f t="shared" si="6"/>
        <v>77.777777777777786</v>
      </c>
      <c r="W21" s="84">
        <f>'[5]4'!T21</f>
        <v>9</v>
      </c>
      <c r="X21" s="46">
        <f>[10]Шаблон!$P21</f>
        <v>7</v>
      </c>
      <c r="Y21" s="57">
        <f t="shared" si="7"/>
        <v>77.777777777777786</v>
      </c>
      <c r="Z21" s="84">
        <f>'[5]4'!W21</f>
        <v>8</v>
      </c>
      <c r="AA21" s="46">
        <f>[10]Шаблон!$T21</f>
        <v>1</v>
      </c>
      <c r="AB21" s="57">
        <f t="shared" si="8"/>
        <v>12.5</v>
      </c>
      <c r="AC21" s="29"/>
      <c r="AD21" s="32"/>
    </row>
    <row r="22" spans="1:30" s="33" customFormat="1" ht="18" customHeight="1" x14ac:dyDescent="0.25">
      <c r="A22" s="52" t="s">
        <v>36</v>
      </c>
      <c r="B22" s="96">
        <f>'[5]4'!B22</f>
        <v>17</v>
      </c>
      <c r="C22" s="84">
        <f>[9]Шаблон!$M22+[9]Шаблон!$K22-[9]Шаблон!$L22+[10]Шаблон!$D22</f>
        <v>13</v>
      </c>
      <c r="D22" s="57">
        <f t="shared" si="0"/>
        <v>76.470588235294116</v>
      </c>
      <c r="E22" s="84">
        <f>'[5]4'!D22</f>
        <v>17</v>
      </c>
      <c r="F22" s="84">
        <f>[10]Шаблон!$D22</f>
        <v>13</v>
      </c>
      <c r="G22" s="57">
        <f t="shared" si="1"/>
        <v>76.470588235294116</v>
      </c>
      <c r="H22" s="84">
        <f>'[5]4'!G22</f>
        <v>0</v>
      </c>
      <c r="I22" s="84">
        <f>[10]Шаблон!$F22+[9]Шаблон!$D22</f>
        <v>0</v>
      </c>
      <c r="J22" s="57">
        <f t="shared" si="2"/>
        <v>0</v>
      </c>
      <c r="K22" s="84">
        <f>'[5]4'!J22</f>
        <v>0</v>
      </c>
      <c r="L22" s="84">
        <f>[10]Шаблон!$J22</f>
        <v>0</v>
      </c>
      <c r="M22" s="57">
        <f t="shared" si="3"/>
        <v>0</v>
      </c>
      <c r="N22" s="84">
        <f>'[5]4'!M22</f>
        <v>0</v>
      </c>
      <c r="O22" s="87">
        <f>[10]Шаблон!$K22+[10]Шаблон!$L22+[9]Шаблон!$G22</f>
        <v>0</v>
      </c>
      <c r="P22" s="57">
        <f t="shared" si="4"/>
        <v>0</v>
      </c>
      <c r="Q22" s="84">
        <f>'[5]4'!P22</f>
        <v>16</v>
      </c>
      <c r="R22" s="46">
        <f>'[8]1'!$E25</f>
        <v>11</v>
      </c>
      <c r="S22" s="57">
        <f t="shared" si="5"/>
        <v>68.75</v>
      </c>
      <c r="T22" s="70">
        <f>'[5]4'!R22</f>
        <v>17</v>
      </c>
      <c r="U22" s="46">
        <f>[9]Шаблон!$M22+[10]Шаблон!$P22</f>
        <v>12</v>
      </c>
      <c r="V22" s="57">
        <f t="shared" si="6"/>
        <v>70.588235294117652</v>
      </c>
      <c r="W22" s="84">
        <f>'[5]4'!T22</f>
        <v>17</v>
      </c>
      <c r="X22" s="46">
        <f>[10]Шаблон!$P22</f>
        <v>12</v>
      </c>
      <c r="Y22" s="57">
        <f t="shared" si="7"/>
        <v>70.588235294117652</v>
      </c>
      <c r="Z22" s="84">
        <f>'[5]4'!W22</f>
        <v>16</v>
      </c>
      <c r="AA22" s="46">
        <f>[10]Шаблон!$T22</f>
        <v>4</v>
      </c>
      <c r="AB22" s="57">
        <f t="shared" si="8"/>
        <v>25</v>
      </c>
      <c r="AC22" s="29"/>
      <c r="AD22" s="32"/>
    </row>
    <row r="23" spans="1:30" s="33" customFormat="1" ht="18" customHeight="1" x14ac:dyDescent="0.25">
      <c r="A23" s="52" t="s">
        <v>37</v>
      </c>
      <c r="B23" s="96">
        <f>'[5]4'!B23</f>
        <v>18</v>
      </c>
      <c r="C23" s="84">
        <f>[9]Шаблон!$M23+[9]Шаблон!$K23-[9]Шаблон!$L23+[10]Шаблон!$D23</f>
        <v>9</v>
      </c>
      <c r="D23" s="57">
        <f t="shared" si="0"/>
        <v>50</v>
      </c>
      <c r="E23" s="84">
        <f>'[5]4'!D23</f>
        <v>18</v>
      </c>
      <c r="F23" s="84">
        <f>[10]Шаблон!$D23</f>
        <v>9</v>
      </c>
      <c r="G23" s="57">
        <f t="shared" si="1"/>
        <v>50</v>
      </c>
      <c r="H23" s="84">
        <f>'[5]4'!G23</f>
        <v>1</v>
      </c>
      <c r="I23" s="84">
        <f>[10]Шаблон!$F23+[9]Шаблон!$D23</f>
        <v>0</v>
      </c>
      <c r="J23" s="57">
        <f t="shared" si="2"/>
        <v>0</v>
      </c>
      <c r="K23" s="84">
        <f>'[5]4'!J23</f>
        <v>0</v>
      </c>
      <c r="L23" s="84">
        <f>[10]Шаблон!$J23</f>
        <v>0</v>
      </c>
      <c r="M23" s="57">
        <f t="shared" si="3"/>
        <v>0</v>
      </c>
      <c r="N23" s="84">
        <f>'[5]4'!M23</f>
        <v>0</v>
      </c>
      <c r="O23" s="87">
        <f>[10]Шаблон!$K23+[10]Шаблон!$L23+[9]Шаблон!$G23</f>
        <v>0</v>
      </c>
      <c r="P23" s="57">
        <f t="shared" si="4"/>
        <v>0</v>
      </c>
      <c r="Q23" s="84">
        <f>'[5]4'!P23</f>
        <v>1</v>
      </c>
      <c r="R23" s="46">
        <f>'[8]1'!$E26</f>
        <v>0</v>
      </c>
      <c r="S23" s="57">
        <f t="shared" si="5"/>
        <v>0</v>
      </c>
      <c r="T23" s="70">
        <f>'[5]4'!R23</f>
        <v>15</v>
      </c>
      <c r="U23" s="46">
        <f>[9]Шаблон!$M23+[10]Шаблон!$P23</f>
        <v>8</v>
      </c>
      <c r="V23" s="57">
        <f t="shared" si="6"/>
        <v>53.333333333333336</v>
      </c>
      <c r="W23" s="84">
        <f>'[5]4'!T23</f>
        <v>15</v>
      </c>
      <c r="X23" s="46">
        <f>[10]Шаблон!$P23</f>
        <v>8</v>
      </c>
      <c r="Y23" s="57">
        <f t="shared" si="7"/>
        <v>53.333333333333336</v>
      </c>
      <c r="Z23" s="84">
        <f>'[5]4'!W23</f>
        <v>14</v>
      </c>
      <c r="AA23" s="46">
        <f>[10]Шаблон!$T23</f>
        <v>3</v>
      </c>
      <c r="AB23" s="57">
        <f t="shared" si="8"/>
        <v>21.428571428571427</v>
      </c>
      <c r="AC23" s="29"/>
      <c r="AD23" s="32"/>
    </row>
    <row r="24" spans="1:30" s="33" customFormat="1" ht="18" customHeight="1" x14ac:dyDescent="0.25">
      <c r="A24" s="52" t="s">
        <v>38</v>
      </c>
      <c r="B24" s="96">
        <f>'[5]4'!B24</f>
        <v>9</v>
      </c>
      <c r="C24" s="84">
        <f>[9]Шаблон!$M24+[9]Шаблон!$K24-[9]Шаблон!$L24+[10]Шаблон!$D24</f>
        <v>12</v>
      </c>
      <c r="D24" s="57">
        <f t="shared" si="0"/>
        <v>133.33333333333331</v>
      </c>
      <c r="E24" s="84">
        <f>'[5]4'!D24</f>
        <v>9</v>
      </c>
      <c r="F24" s="84">
        <f>[10]Шаблон!$D24</f>
        <v>12</v>
      </c>
      <c r="G24" s="57">
        <f t="shared" si="1"/>
        <v>133.33333333333331</v>
      </c>
      <c r="H24" s="84">
        <f>'[5]4'!G24</f>
        <v>0</v>
      </c>
      <c r="I24" s="84">
        <f>[10]Шаблон!$F24+[9]Шаблон!$D24</f>
        <v>1</v>
      </c>
      <c r="J24" s="57">
        <f t="shared" si="2"/>
        <v>0</v>
      </c>
      <c r="K24" s="84">
        <f>'[5]4'!J24</f>
        <v>0</v>
      </c>
      <c r="L24" s="84">
        <f>[10]Шаблон!$J24</f>
        <v>0</v>
      </c>
      <c r="M24" s="57">
        <f t="shared" si="3"/>
        <v>0</v>
      </c>
      <c r="N24" s="84">
        <f>'[5]4'!M24</f>
        <v>0</v>
      </c>
      <c r="O24" s="87">
        <f>[10]Шаблон!$K24+[10]Шаблон!$L24+[9]Шаблон!$G24</f>
        <v>0</v>
      </c>
      <c r="P24" s="57">
        <f t="shared" si="4"/>
        <v>0</v>
      </c>
      <c r="Q24" s="84">
        <f>'[5]4'!P24</f>
        <v>5</v>
      </c>
      <c r="R24" s="46">
        <f>'[8]1'!$E27</f>
        <v>5</v>
      </c>
      <c r="S24" s="57">
        <f t="shared" si="5"/>
        <v>100</v>
      </c>
      <c r="T24" s="70">
        <f>'[5]4'!R24</f>
        <v>6</v>
      </c>
      <c r="U24" s="46">
        <f>[9]Шаблон!$M24+[10]Шаблон!$P24</f>
        <v>5</v>
      </c>
      <c r="V24" s="57">
        <f t="shared" si="6"/>
        <v>83.333333333333343</v>
      </c>
      <c r="W24" s="84">
        <f>'[5]4'!T24</f>
        <v>6</v>
      </c>
      <c r="X24" s="46">
        <f>[10]Шаблон!$P24</f>
        <v>5</v>
      </c>
      <c r="Y24" s="57">
        <f t="shared" si="7"/>
        <v>83.333333333333343</v>
      </c>
      <c r="Z24" s="84">
        <f>'[5]4'!W24</f>
        <v>5</v>
      </c>
      <c r="AA24" s="46">
        <f>[10]Шаблон!$T24</f>
        <v>4</v>
      </c>
      <c r="AB24" s="57">
        <f t="shared" si="8"/>
        <v>80</v>
      </c>
      <c r="AC24" s="29"/>
      <c r="AD24" s="32"/>
    </row>
    <row r="25" spans="1:30" s="33" customFormat="1" ht="18" customHeight="1" x14ac:dyDescent="0.25">
      <c r="A25" s="53" t="s">
        <v>39</v>
      </c>
      <c r="B25" s="96">
        <f>'[5]4'!B25</f>
        <v>21</v>
      </c>
      <c r="C25" s="84">
        <f>[9]Шаблон!$M25+[9]Шаблон!$K25-[9]Шаблон!$L25+[10]Шаблон!$D25</f>
        <v>0</v>
      </c>
      <c r="D25" s="57">
        <f t="shared" si="0"/>
        <v>0</v>
      </c>
      <c r="E25" s="84">
        <f>'[5]4'!D25</f>
        <v>22</v>
      </c>
      <c r="F25" s="84">
        <f>[10]Шаблон!$D25</f>
        <v>0</v>
      </c>
      <c r="G25" s="57">
        <f t="shared" si="1"/>
        <v>0</v>
      </c>
      <c r="H25" s="84">
        <f>'[5]4'!G25</f>
        <v>1</v>
      </c>
      <c r="I25" s="84">
        <f>[10]Шаблон!$F25+[9]Шаблон!$D25</f>
        <v>0</v>
      </c>
      <c r="J25" s="57">
        <f t="shared" si="2"/>
        <v>0</v>
      </c>
      <c r="K25" s="84">
        <f>'[5]4'!J25</f>
        <v>0</v>
      </c>
      <c r="L25" s="84">
        <f>[10]Шаблон!$J25</f>
        <v>0</v>
      </c>
      <c r="M25" s="57">
        <f t="shared" si="3"/>
        <v>0</v>
      </c>
      <c r="N25" s="84">
        <f>'[5]4'!M25</f>
        <v>0</v>
      </c>
      <c r="O25" s="87">
        <f>[10]Шаблон!$K25+[10]Шаблон!$L25+[9]Шаблон!$G25</f>
        <v>0</v>
      </c>
      <c r="P25" s="57">
        <f t="shared" si="4"/>
        <v>0</v>
      </c>
      <c r="Q25" s="84">
        <f>'[5]4'!P25</f>
        <v>8</v>
      </c>
      <c r="R25" s="46">
        <f>'[8]1'!$E28</f>
        <v>0</v>
      </c>
      <c r="S25" s="57">
        <f t="shared" si="5"/>
        <v>0</v>
      </c>
      <c r="T25" s="70">
        <f>'[5]4'!R25</f>
        <v>16</v>
      </c>
      <c r="U25" s="46">
        <f>[9]Шаблон!$M25+[10]Шаблон!$P25</f>
        <v>0</v>
      </c>
      <c r="V25" s="57">
        <f t="shared" si="6"/>
        <v>0</v>
      </c>
      <c r="W25" s="84">
        <f>'[5]4'!T25</f>
        <v>16</v>
      </c>
      <c r="X25" s="46">
        <f>[10]Шаблон!$P25</f>
        <v>0</v>
      </c>
      <c r="Y25" s="57">
        <f t="shared" si="7"/>
        <v>0</v>
      </c>
      <c r="Z25" s="84">
        <f>'[5]4'!W25</f>
        <v>15</v>
      </c>
      <c r="AA25" s="46">
        <f>[10]Шаблон!$T25</f>
        <v>0</v>
      </c>
      <c r="AB25" s="57">
        <f t="shared" si="8"/>
        <v>0</v>
      </c>
      <c r="AC25" s="29"/>
      <c r="AD25" s="32"/>
    </row>
    <row r="26" spans="1:30" s="33" customFormat="1" ht="18" customHeight="1" x14ac:dyDescent="0.25">
      <c r="A26" s="52" t="s">
        <v>40</v>
      </c>
      <c r="B26" s="96">
        <f>'[5]4'!B26</f>
        <v>220</v>
      </c>
      <c r="C26" s="84">
        <f>[9]Шаблон!$M26+[9]Шаблон!$K26-[9]Шаблон!$L26+[10]Шаблон!$D26</f>
        <v>217</v>
      </c>
      <c r="D26" s="57">
        <f t="shared" si="0"/>
        <v>98.636363636363626</v>
      </c>
      <c r="E26" s="84">
        <f>'[5]4'!D26</f>
        <v>218</v>
      </c>
      <c r="F26" s="84">
        <f>[10]Шаблон!$D26</f>
        <v>209</v>
      </c>
      <c r="G26" s="57">
        <f t="shared" si="1"/>
        <v>95.87155963302753</v>
      </c>
      <c r="H26" s="84">
        <f>'[5]4'!G26</f>
        <v>4</v>
      </c>
      <c r="I26" s="84">
        <f>[10]Шаблон!$F26+[9]Шаблон!$D26</f>
        <v>7</v>
      </c>
      <c r="J26" s="57">
        <f t="shared" si="2"/>
        <v>175</v>
      </c>
      <c r="K26" s="84">
        <f>'[5]4'!J26</f>
        <v>1</v>
      </c>
      <c r="L26" s="84">
        <f>[10]Шаблон!$J26</f>
        <v>1</v>
      </c>
      <c r="M26" s="57">
        <f t="shared" si="3"/>
        <v>100</v>
      </c>
      <c r="N26" s="84">
        <f>'[5]4'!M26</f>
        <v>0</v>
      </c>
      <c r="O26" s="87">
        <f>[10]Шаблон!$K26+[10]Шаблон!$L26+[9]Шаблон!$G26</f>
        <v>0</v>
      </c>
      <c r="P26" s="57">
        <f t="shared" si="4"/>
        <v>0</v>
      </c>
      <c r="Q26" s="84">
        <f>'[5]4'!P26</f>
        <v>128</v>
      </c>
      <c r="R26" s="46">
        <f>'[8]1'!$E29</f>
        <v>177</v>
      </c>
      <c r="S26" s="57">
        <f t="shared" si="5"/>
        <v>138.28125</v>
      </c>
      <c r="T26" s="70">
        <f>'[5]4'!R26</f>
        <v>191</v>
      </c>
      <c r="U26" s="46">
        <f>[9]Шаблон!$M26+[10]Шаблон!$P26</f>
        <v>172</v>
      </c>
      <c r="V26" s="57">
        <f t="shared" si="6"/>
        <v>90.052356020942398</v>
      </c>
      <c r="W26" s="84">
        <f>'[5]4'!T26</f>
        <v>190</v>
      </c>
      <c r="X26" s="46">
        <f>[10]Шаблон!$P26</f>
        <v>165</v>
      </c>
      <c r="Y26" s="57">
        <f t="shared" si="7"/>
        <v>86.842105263157904</v>
      </c>
      <c r="Z26" s="84">
        <f>'[5]4'!W26</f>
        <v>171</v>
      </c>
      <c r="AA26" s="46">
        <f>[10]Шаблон!$T26</f>
        <v>90</v>
      </c>
      <c r="AB26" s="57">
        <f t="shared" si="8"/>
        <v>52.631578947368418</v>
      </c>
      <c r="AC26" s="29"/>
      <c r="AD26" s="32"/>
    </row>
    <row r="27" spans="1:30" s="33" customFormat="1" ht="18" customHeight="1" x14ac:dyDescent="0.25">
      <c r="A27" s="52" t="s">
        <v>41</v>
      </c>
      <c r="B27" s="96">
        <f>'[5]4'!B27</f>
        <v>94</v>
      </c>
      <c r="C27" s="84">
        <f>[9]Шаблон!$M27+[9]Шаблон!$K27-[9]Шаблон!$L27+[10]Шаблон!$D27</f>
        <v>79</v>
      </c>
      <c r="D27" s="57">
        <f t="shared" si="0"/>
        <v>84.042553191489361</v>
      </c>
      <c r="E27" s="84">
        <f>'[5]4'!D27</f>
        <v>94</v>
      </c>
      <c r="F27" s="84">
        <f>[10]Шаблон!$D27</f>
        <v>79</v>
      </c>
      <c r="G27" s="57">
        <f t="shared" si="1"/>
        <v>84.042553191489361</v>
      </c>
      <c r="H27" s="84">
        <f>'[5]4'!G27</f>
        <v>3</v>
      </c>
      <c r="I27" s="84">
        <f>[10]Шаблон!$F27+[9]Шаблон!$D27</f>
        <v>1</v>
      </c>
      <c r="J27" s="57">
        <f t="shared" si="2"/>
        <v>33.333333333333329</v>
      </c>
      <c r="K27" s="84">
        <f>'[5]4'!J27</f>
        <v>0</v>
      </c>
      <c r="L27" s="84">
        <f>[10]Шаблон!$J27</f>
        <v>0</v>
      </c>
      <c r="M27" s="57">
        <f t="shared" si="3"/>
        <v>0</v>
      </c>
      <c r="N27" s="84">
        <f>'[5]4'!M27</f>
        <v>0</v>
      </c>
      <c r="O27" s="87">
        <f>[10]Шаблон!$K27+[10]Шаблон!$L27+[9]Шаблон!$G27</f>
        <v>0</v>
      </c>
      <c r="P27" s="57">
        <f t="shared" si="4"/>
        <v>0</v>
      </c>
      <c r="Q27" s="84">
        <f>'[5]4'!P27</f>
        <v>80</v>
      </c>
      <c r="R27" s="46">
        <f>'[8]1'!$E30</f>
        <v>55</v>
      </c>
      <c r="S27" s="57">
        <f t="shared" si="5"/>
        <v>68.75</v>
      </c>
      <c r="T27" s="70">
        <f>'[5]4'!R27</f>
        <v>79</v>
      </c>
      <c r="U27" s="46">
        <f>[9]Шаблон!$M27+[10]Шаблон!$P27</f>
        <v>52</v>
      </c>
      <c r="V27" s="57">
        <f t="shared" si="6"/>
        <v>65.822784810126578</v>
      </c>
      <c r="W27" s="84">
        <f>'[5]4'!T27</f>
        <v>79</v>
      </c>
      <c r="X27" s="46">
        <f>[10]Шаблон!$P27</f>
        <v>52</v>
      </c>
      <c r="Y27" s="57">
        <f t="shared" si="7"/>
        <v>65.822784810126578</v>
      </c>
      <c r="Z27" s="84">
        <f>'[5]4'!W27</f>
        <v>72</v>
      </c>
      <c r="AA27" s="46">
        <f>[10]Шаблон!$T27</f>
        <v>28</v>
      </c>
      <c r="AB27" s="57">
        <f t="shared" si="8"/>
        <v>38.888888888888893</v>
      </c>
      <c r="AC27" s="29"/>
      <c r="AD27" s="32"/>
    </row>
    <row r="28" spans="1:30" s="33" customFormat="1" ht="18" customHeight="1" x14ac:dyDescent="0.25">
      <c r="A28" s="54" t="s">
        <v>42</v>
      </c>
      <c r="B28" s="96">
        <f>'[5]4'!B28</f>
        <v>51</v>
      </c>
      <c r="C28" s="84">
        <f>[9]Шаблон!$M28+[9]Шаблон!$K28-[9]Шаблон!$L28+[10]Шаблон!$D28</f>
        <v>49</v>
      </c>
      <c r="D28" s="57">
        <f t="shared" si="0"/>
        <v>96.078431372549019</v>
      </c>
      <c r="E28" s="84">
        <f>'[5]4'!D28</f>
        <v>51</v>
      </c>
      <c r="F28" s="84">
        <f>[10]Шаблон!$D28</f>
        <v>46</v>
      </c>
      <c r="G28" s="57">
        <f t="shared" si="1"/>
        <v>90.196078431372555</v>
      </c>
      <c r="H28" s="84">
        <f>'[5]4'!G28</f>
        <v>0</v>
      </c>
      <c r="I28" s="84">
        <f>[10]Шаблон!$F28+[9]Шаблон!$D28</f>
        <v>2</v>
      </c>
      <c r="J28" s="57">
        <f t="shared" si="2"/>
        <v>0</v>
      </c>
      <c r="K28" s="84">
        <f>'[5]4'!J28</f>
        <v>0</v>
      </c>
      <c r="L28" s="84">
        <f>[10]Шаблон!$J28</f>
        <v>0</v>
      </c>
      <c r="M28" s="57">
        <f t="shared" si="3"/>
        <v>0</v>
      </c>
      <c r="N28" s="84">
        <f>'[5]4'!M28</f>
        <v>0</v>
      </c>
      <c r="O28" s="87">
        <f>[10]Шаблон!$K28+[10]Шаблон!$L28+[9]Шаблон!$G28</f>
        <v>0</v>
      </c>
      <c r="P28" s="57">
        <f t="shared" si="4"/>
        <v>0</v>
      </c>
      <c r="Q28" s="84">
        <f>'[5]4'!P28</f>
        <v>48</v>
      </c>
      <c r="R28" s="46">
        <f>'[8]1'!$E31</f>
        <v>20</v>
      </c>
      <c r="S28" s="57">
        <f t="shared" si="5"/>
        <v>41.666666666666671</v>
      </c>
      <c r="T28" s="70">
        <f>'[5]4'!R28</f>
        <v>44</v>
      </c>
      <c r="U28" s="46">
        <f>[9]Шаблон!$M28+[10]Шаблон!$P28</f>
        <v>34</v>
      </c>
      <c r="V28" s="57">
        <f t="shared" si="6"/>
        <v>77.272727272727266</v>
      </c>
      <c r="W28" s="84">
        <f>'[5]4'!T28</f>
        <v>44</v>
      </c>
      <c r="X28" s="46">
        <f>[10]Шаблон!$P28</f>
        <v>32</v>
      </c>
      <c r="Y28" s="57">
        <f t="shared" si="7"/>
        <v>72.727272727272734</v>
      </c>
      <c r="Z28" s="84">
        <f>'[5]4'!W28</f>
        <v>38</v>
      </c>
      <c r="AA28" s="46">
        <f>[10]Шаблон!$T28</f>
        <v>19</v>
      </c>
      <c r="AB28" s="57">
        <f t="shared" si="8"/>
        <v>50</v>
      </c>
      <c r="AC28" s="29"/>
      <c r="AD28" s="32"/>
    </row>
    <row r="29" spans="1:30" ht="60" customHeight="1" x14ac:dyDescent="0.2">
      <c r="A29" s="35"/>
      <c r="B29" s="75"/>
      <c r="C29" s="35"/>
      <c r="D29" s="75"/>
      <c r="E29" s="36"/>
      <c r="F29" s="35"/>
      <c r="G29" s="35"/>
      <c r="H29" s="35"/>
      <c r="I29" s="35"/>
      <c r="J29" s="35"/>
      <c r="K29" s="38"/>
      <c r="L29" s="38"/>
      <c r="M29" s="38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</row>
    <row r="30" spans="1:30" x14ac:dyDescent="0.2">
      <c r="A30" s="39"/>
      <c r="B30" s="77"/>
      <c r="C30" s="39"/>
      <c r="D30" s="77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77"/>
      <c r="C31" s="39"/>
      <c r="D31" s="77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77"/>
      <c r="C32" s="39"/>
      <c r="D32" s="77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2">
    <mergeCell ref="N29:AB29"/>
    <mergeCell ref="X1:Y1"/>
    <mergeCell ref="X2:Y2"/>
    <mergeCell ref="Z2:AA2"/>
    <mergeCell ref="N3:P3"/>
    <mergeCell ref="Q3:S3"/>
    <mergeCell ref="W3:Y3"/>
    <mergeCell ref="Z3:AB3"/>
    <mergeCell ref="S4:S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1:M1"/>
    <mergeCell ref="Z4:Z5"/>
    <mergeCell ref="AA4:AA5"/>
    <mergeCell ref="AB4:AB5"/>
    <mergeCell ref="U4:U5"/>
    <mergeCell ref="W4:W5"/>
    <mergeCell ref="X4:X5"/>
    <mergeCell ref="Y4:Y5"/>
    <mergeCell ref="B3:D3"/>
    <mergeCell ref="T3:V3"/>
    <mergeCell ref="B4:B5"/>
    <mergeCell ref="D4:D5"/>
    <mergeCell ref="T4:T5"/>
    <mergeCell ref="V4:V5"/>
  </mergeCells>
  <pageMargins left="0.31496062992125984" right="0.31496062992125984" top="0.35433070866141736" bottom="0.35433070866141736" header="0.31496062992125984" footer="0.31496062992125984"/>
  <pageSetup paperSize="9" scale="91" orientation="landscape" r:id="rId1"/>
  <colBreaks count="1" manualBreakCount="1">
    <brk id="13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D15" sqref="D15:E15"/>
    </sheetView>
  </sheetViews>
  <sheetFormatPr defaultColWidth="8" defaultRowHeight="12.75" x14ac:dyDescent="0.2"/>
  <cols>
    <col min="1" max="1" width="60.85546875" style="2" customWidth="1"/>
    <col min="2" max="2" width="29.85546875" style="2" customWidth="1"/>
    <col min="3" max="3" width="27.42578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72.75" customHeight="1" x14ac:dyDescent="0.2">
      <c r="A1" s="99" t="s">
        <v>75</v>
      </c>
      <c r="B1" s="99"/>
      <c r="C1" s="99"/>
      <c r="D1" s="99"/>
      <c r="E1" s="99"/>
    </row>
    <row r="2" spans="1:11" s="3" customFormat="1" ht="23.25" customHeight="1" x14ac:dyDescent="0.25">
      <c r="A2" s="104" t="s">
        <v>0</v>
      </c>
      <c r="B2" s="100" t="s">
        <v>77</v>
      </c>
      <c r="C2" s="100" t="s">
        <v>78</v>
      </c>
      <c r="D2" s="102" t="s">
        <v>1</v>
      </c>
      <c r="E2" s="103"/>
    </row>
    <row r="3" spans="1:11" s="3" customFormat="1" ht="28.5" customHeight="1" x14ac:dyDescent="0.25">
      <c r="A3" s="105"/>
      <c r="B3" s="101"/>
      <c r="C3" s="101"/>
      <c r="D3" s="4" t="s">
        <v>2</v>
      </c>
      <c r="E3" s="5" t="s">
        <v>53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46</v>
      </c>
      <c r="B5" s="59">
        <f>'6'!B7</f>
        <v>246</v>
      </c>
      <c r="C5" s="58">
        <f>'6'!C7</f>
        <v>34</v>
      </c>
      <c r="D5" s="55">
        <f t="shared" ref="D5" si="0">IF(B5=0,0,C5/B5)*100</f>
        <v>13.821138211382115</v>
      </c>
      <c r="E5" s="49">
        <f t="shared" ref="E5" si="1">C5-B5</f>
        <v>-212</v>
      </c>
      <c r="K5" s="11"/>
    </row>
    <row r="6" spans="1:11" s="3" customFormat="1" ht="31.5" customHeight="1" x14ac:dyDescent="0.25">
      <c r="A6" s="9" t="s">
        <v>47</v>
      </c>
      <c r="B6" s="58">
        <f>'6'!E7</f>
        <v>242</v>
      </c>
      <c r="C6" s="58">
        <f>'6'!F7</f>
        <v>33</v>
      </c>
      <c r="D6" s="55">
        <f t="shared" ref="D6:D10" si="2">IF(B6=0,0,C6/B6)*100</f>
        <v>13.636363636363635</v>
      </c>
      <c r="E6" s="49">
        <f t="shared" ref="E6:E10" si="3">C6-B6</f>
        <v>-209</v>
      </c>
      <c r="K6" s="11"/>
    </row>
    <row r="7" spans="1:11" s="3" customFormat="1" ht="54.75" customHeight="1" x14ac:dyDescent="0.25">
      <c r="A7" s="12" t="s">
        <v>48</v>
      </c>
      <c r="B7" s="58">
        <f>'6'!H7</f>
        <v>16</v>
      </c>
      <c r="C7" s="58">
        <f>'6'!I7</f>
        <v>1</v>
      </c>
      <c r="D7" s="55">
        <f t="shared" si="2"/>
        <v>6.25</v>
      </c>
      <c r="E7" s="49">
        <f t="shared" si="3"/>
        <v>-15</v>
      </c>
      <c r="K7" s="11"/>
    </row>
    <row r="8" spans="1:11" s="3" customFormat="1" ht="35.25" customHeight="1" x14ac:dyDescent="0.25">
      <c r="A8" s="13" t="s">
        <v>49</v>
      </c>
      <c r="B8" s="58">
        <f>'6'!K7</f>
        <v>0</v>
      </c>
      <c r="C8" s="58">
        <f>'6'!L7</f>
        <v>0</v>
      </c>
      <c r="D8" s="55">
        <f t="shared" si="2"/>
        <v>0</v>
      </c>
      <c r="E8" s="49">
        <f t="shared" si="3"/>
        <v>0</v>
      </c>
      <c r="K8" s="11"/>
    </row>
    <row r="9" spans="1:11" s="3" customFormat="1" ht="45.75" customHeight="1" x14ac:dyDescent="0.25">
      <c r="A9" s="13" t="s">
        <v>15</v>
      </c>
      <c r="B9" s="58">
        <f>'6'!N7</f>
        <v>0</v>
      </c>
      <c r="C9" s="58">
        <f>'6'!O7</f>
        <v>0</v>
      </c>
      <c r="D9" s="55">
        <f t="shared" si="2"/>
        <v>0</v>
      </c>
      <c r="E9" s="49">
        <f t="shared" si="3"/>
        <v>0</v>
      </c>
      <c r="K9" s="11"/>
    </row>
    <row r="10" spans="1:11" s="3" customFormat="1" ht="55.5" customHeight="1" x14ac:dyDescent="0.25">
      <c r="A10" s="13" t="s">
        <v>50</v>
      </c>
      <c r="B10" s="58">
        <f>'6'!Q7</f>
        <v>160</v>
      </c>
      <c r="C10" s="58">
        <f>'6'!R7</f>
        <v>19</v>
      </c>
      <c r="D10" s="55">
        <f t="shared" si="2"/>
        <v>11.875</v>
      </c>
      <c r="E10" s="49">
        <f t="shared" si="3"/>
        <v>-141</v>
      </c>
      <c r="K10" s="11"/>
    </row>
    <row r="11" spans="1:11" s="3" customFormat="1" ht="12.75" customHeight="1" x14ac:dyDescent="0.25">
      <c r="A11" s="106" t="s">
        <v>4</v>
      </c>
      <c r="B11" s="107"/>
      <c r="C11" s="107"/>
      <c r="D11" s="107"/>
      <c r="E11" s="107"/>
      <c r="K11" s="11"/>
    </row>
    <row r="12" spans="1:11" s="3" customFormat="1" ht="15" customHeight="1" x14ac:dyDescent="0.25">
      <c r="A12" s="108"/>
      <c r="B12" s="109"/>
      <c r="C12" s="109"/>
      <c r="D12" s="109"/>
      <c r="E12" s="109"/>
      <c r="K12" s="11"/>
    </row>
    <row r="13" spans="1:11" s="3" customFormat="1" ht="20.25" customHeight="1" x14ac:dyDescent="0.25">
      <c r="A13" s="104" t="s">
        <v>0</v>
      </c>
      <c r="B13" s="110" t="s">
        <v>79</v>
      </c>
      <c r="C13" s="110" t="s">
        <v>80</v>
      </c>
      <c r="D13" s="102" t="s">
        <v>1</v>
      </c>
      <c r="E13" s="103"/>
      <c r="K13" s="11"/>
    </row>
    <row r="14" spans="1:11" ht="35.25" customHeight="1" x14ac:dyDescent="0.2">
      <c r="A14" s="105"/>
      <c r="B14" s="110"/>
      <c r="C14" s="110"/>
      <c r="D14" s="4" t="s">
        <v>2</v>
      </c>
      <c r="E14" s="5" t="s">
        <v>53</v>
      </c>
      <c r="K14" s="11"/>
    </row>
    <row r="15" spans="1:11" ht="24" customHeight="1" x14ac:dyDescent="0.2">
      <c r="A15" s="9" t="s">
        <v>90</v>
      </c>
      <c r="B15" s="59">
        <f>'6'!T7</f>
        <v>213</v>
      </c>
      <c r="C15" s="59">
        <f>'6'!U7</f>
        <v>21</v>
      </c>
      <c r="D15" s="55">
        <f t="shared" ref="D15" si="4">IF(B15=0,0,C15/B15)*100</f>
        <v>9.8591549295774641</v>
      </c>
      <c r="E15" s="49">
        <f t="shared" ref="E15" si="5">C15-B15</f>
        <v>-192</v>
      </c>
      <c r="K15" s="11"/>
    </row>
    <row r="16" spans="1:11" ht="25.5" customHeight="1" x14ac:dyDescent="0.2">
      <c r="A16" s="1" t="s">
        <v>47</v>
      </c>
      <c r="B16" s="59">
        <f>'6'!W7</f>
        <v>209</v>
      </c>
      <c r="C16" s="59">
        <f>'6'!X7</f>
        <v>20</v>
      </c>
      <c r="D16" s="48">
        <f t="shared" ref="D16:D17" si="6">C16/B16%</f>
        <v>9.5693779904306222</v>
      </c>
      <c r="E16" s="49">
        <f t="shared" ref="E16:E17" si="7">C16-B16</f>
        <v>-189</v>
      </c>
      <c r="K16" s="11"/>
    </row>
    <row r="17" spans="1:11" ht="33.75" customHeight="1" x14ac:dyDescent="0.2">
      <c r="A17" s="1" t="s">
        <v>51</v>
      </c>
      <c r="B17" s="59">
        <f>'6'!Z7</f>
        <v>190</v>
      </c>
      <c r="C17" s="59">
        <f>'6'!AA7</f>
        <v>9</v>
      </c>
      <c r="D17" s="48">
        <f t="shared" si="6"/>
        <v>4.7368421052631584</v>
      </c>
      <c r="E17" s="49">
        <f t="shared" si="7"/>
        <v>-181</v>
      </c>
      <c r="K17" s="11"/>
    </row>
    <row r="18" spans="1:11" s="94" customFormat="1" ht="33.75" customHeight="1" x14ac:dyDescent="0.2">
      <c r="A18" s="125" t="s">
        <v>74</v>
      </c>
      <c r="B18" s="125"/>
      <c r="C18" s="125"/>
      <c r="D18" s="125"/>
      <c r="E18" s="125"/>
      <c r="K18" s="95"/>
    </row>
    <row r="19" spans="1:11" ht="60.75" customHeight="1" x14ac:dyDescent="0.2">
      <c r="A19" s="98"/>
      <c r="B19" s="98"/>
      <c r="C19" s="98"/>
      <c r="D19" s="98"/>
      <c r="E19" s="98"/>
    </row>
  </sheetData>
  <mergeCells count="12">
    <mergeCell ref="A1:E1"/>
    <mergeCell ref="A19:E19"/>
    <mergeCell ref="A13:A14"/>
    <mergeCell ref="B13:B14"/>
    <mergeCell ref="C13:C14"/>
    <mergeCell ref="D13:E13"/>
    <mergeCell ref="A18:E18"/>
    <mergeCell ref="A11:E12"/>
    <mergeCell ref="A2:A3"/>
    <mergeCell ref="B2:B3"/>
    <mergeCell ref="C2:C3"/>
    <mergeCell ref="D2:E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5"/>
  <sheetViews>
    <sheetView zoomScale="75" zoomScaleNormal="75" zoomScaleSheetLayoutView="87" workbookViewId="0">
      <pane xSplit="1" ySplit="6" topLeftCell="J7" activePane="bottomRight" state="frozen"/>
      <selection activeCell="D5" sqref="D5:D10"/>
      <selection pane="topRight" activeCell="D5" sqref="D5:D10"/>
      <selection pane="bottomLeft" activeCell="D5" sqref="D5:D10"/>
      <selection pane="bottomRight" activeCell="B3" sqref="B3:AB6"/>
    </sheetView>
  </sheetViews>
  <sheetFormatPr defaultRowHeight="14.25" x14ac:dyDescent="0.2"/>
  <cols>
    <col min="1" max="1" width="29.140625" style="37" customWidth="1"/>
    <col min="2" max="2" width="10.85546875" style="76" customWidth="1"/>
    <col min="3" max="3" width="11.85546875" style="37" customWidth="1"/>
    <col min="4" max="4" width="8.5703125" style="76" customWidth="1"/>
    <col min="5" max="5" width="10.7109375" style="37" customWidth="1"/>
    <col min="6" max="6" width="10.28515625" style="37" customWidth="1"/>
    <col min="7" max="7" width="7.42578125" style="37" customWidth="1"/>
    <col min="8" max="8" width="10.85546875" style="37" customWidth="1"/>
    <col min="9" max="9" width="10.42578125" style="37" customWidth="1"/>
    <col min="10" max="10" width="8.42578125" style="37" customWidth="1"/>
    <col min="11" max="11" width="10" style="37" customWidth="1"/>
    <col min="12" max="12" width="10.5703125" style="37" customWidth="1"/>
    <col min="13" max="13" width="9" style="37" customWidth="1"/>
    <col min="14" max="14" width="8" style="37" customWidth="1"/>
    <col min="15" max="15" width="7.140625" style="37" customWidth="1"/>
    <col min="16" max="16" width="8.140625" style="37" customWidth="1"/>
    <col min="17" max="17" width="7.7109375" style="37" customWidth="1"/>
    <col min="18" max="18" width="8.7109375" style="37" customWidth="1"/>
    <col min="19" max="19" width="8.140625" style="37" customWidth="1"/>
    <col min="20" max="20" width="9.5703125" style="76" customWidth="1"/>
    <col min="21" max="21" width="10.28515625" style="37" customWidth="1"/>
    <col min="22" max="22" width="8.85546875" style="76" customWidth="1"/>
    <col min="23" max="23" width="7.28515625" style="37" customWidth="1"/>
    <col min="24" max="24" width="8" style="37" customWidth="1"/>
    <col min="25" max="25" width="8.28515625" style="37" customWidth="1"/>
    <col min="26" max="26" width="8" style="37" customWidth="1"/>
    <col min="27" max="27" width="7.7109375" style="37" customWidth="1"/>
    <col min="28" max="16384" width="9.140625" style="37"/>
  </cols>
  <sheetData>
    <row r="1" spans="1:32" s="22" customFormat="1" ht="54" customHeight="1" x14ac:dyDescent="0.35">
      <c r="C1" s="126" t="s">
        <v>87</v>
      </c>
      <c r="D1" s="126"/>
      <c r="E1" s="127"/>
      <c r="F1" s="127"/>
      <c r="G1" s="127"/>
      <c r="H1" s="127"/>
      <c r="I1" s="127"/>
      <c r="J1" s="127"/>
      <c r="K1" s="127"/>
      <c r="L1" s="127"/>
      <c r="M1" s="127"/>
      <c r="N1" s="92"/>
      <c r="O1" s="92"/>
      <c r="P1" s="92"/>
      <c r="Q1" s="21"/>
      <c r="R1" s="21"/>
      <c r="S1" s="21"/>
      <c r="T1" s="21"/>
      <c r="U1" s="21"/>
      <c r="V1" s="21"/>
      <c r="W1" s="21"/>
      <c r="X1" s="113"/>
      <c r="Y1" s="113"/>
      <c r="Z1" s="41"/>
      <c r="AB1" s="47" t="s">
        <v>11</v>
      </c>
    </row>
    <row r="2" spans="1:32" s="25" customFormat="1" ht="13.5" customHeight="1" x14ac:dyDescent="0.25">
      <c r="A2" s="23"/>
      <c r="B2" s="72"/>
      <c r="C2" s="23"/>
      <c r="D2" s="72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22"/>
      <c r="Y2" s="122"/>
      <c r="Z2" s="118" t="s">
        <v>5</v>
      </c>
      <c r="AA2" s="118"/>
    </row>
    <row r="3" spans="1:32" s="26" customFormat="1" ht="61.5" customHeight="1" x14ac:dyDescent="0.25">
      <c r="A3" s="123"/>
      <c r="B3" s="117" t="s">
        <v>83</v>
      </c>
      <c r="C3" s="117"/>
      <c r="D3" s="117" t="s">
        <v>73</v>
      </c>
      <c r="E3" s="117" t="s">
        <v>16</v>
      </c>
      <c r="F3" s="117"/>
      <c r="G3" s="117"/>
      <c r="H3" s="117" t="s">
        <v>54</v>
      </c>
      <c r="I3" s="117"/>
      <c r="J3" s="117"/>
      <c r="K3" s="117" t="s">
        <v>7</v>
      </c>
      <c r="L3" s="117"/>
      <c r="M3" s="117"/>
      <c r="N3" s="117" t="s">
        <v>8</v>
      </c>
      <c r="O3" s="117"/>
      <c r="P3" s="117"/>
      <c r="Q3" s="114" t="s">
        <v>6</v>
      </c>
      <c r="R3" s="115"/>
      <c r="S3" s="116"/>
      <c r="T3" s="117" t="s">
        <v>85</v>
      </c>
      <c r="U3" s="117"/>
      <c r="V3" s="117" t="s">
        <v>69</v>
      </c>
      <c r="W3" s="117" t="s">
        <v>9</v>
      </c>
      <c r="X3" s="117"/>
      <c r="Y3" s="117"/>
      <c r="Z3" s="117" t="s">
        <v>10</v>
      </c>
      <c r="AA3" s="117"/>
      <c r="AB3" s="117"/>
    </row>
    <row r="4" spans="1:32" s="27" customFormat="1" ht="15.75" customHeight="1" x14ac:dyDescent="0.25">
      <c r="A4" s="123"/>
      <c r="B4" s="111" t="s">
        <v>72</v>
      </c>
      <c r="C4" s="111" t="s">
        <v>84</v>
      </c>
      <c r="D4" s="112" t="s">
        <v>2</v>
      </c>
      <c r="E4" s="111" t="s">
        <v>72</v>
      </c>
      <c r="F4" s="111" t="s">
        <v>84</v>
      </c>
      <c r="G4" s="112" t="s">
        <v>2</v>
      </c>
      <c r="H4" s="111" t="s">
        <v>72</v>
      </c>
      <c r="I4" s="111" t="s">
        <v>84</v>
      </c>
      <c r="J4" s="112" t="s">
        <v>2</v>
      </c>
      <c r="K4" s="111" t="s">
        <v>72</v>
      </c>
      <c r="L4" s="111" t="s">
        <v>84</v>
      </c>
      <c r="M4" s="112" t="s">
        <v>2</v>
      </c>
      <c r="N4" s="111" t="s">
        <v>72</v>
      </c>
      <c r="O4" s="111" t="s">
        <v>84</v>
      </c>
      <c r="P4" s="112" t="s">
        <v>2</v>
      </c>
      <c r="Q4" s="111" t="s">
        <v>72</v>
      </c>
      <c r="R4" s="111" t="s">
        <v>84</v>
      </c>
      <c r="S4" s="112" t="s">
        <v>2</v>
      </c>
      <c r="T4" s="111" t="s">
        <v>72</v>
      </c>
      <c r="U4" s="111" t="s">
        <v>84</v>
      </c>
      <c r="V4" s="112" t="s">
        <v>2</v>
      </c>
      <c r="W4" s="111" t="s">
        <v>72</v>
      </c>
      <c r="X4" s="111" t="s">
        <v>84</v>
      </c>
      <c r="Y4" s="112" t="s">
        <v>2</v>
      </c>
      <c r="Z4" s="111" t="s">
        <v>72</v>
      </c>
      <c r="AA4" s="111" t="s">
        <v>84</v>
      </c>
      <c r="AB4" s="112" t="s">
        <v>2</v>
      </c>
    </row>
    <row r="5" spans="1:32" s="27" customFormat="1" ht="6" customHeight="1" x14ac:dyDescent="0.25">
      <c r="A5" s="123"/>
      <c r="B5" s="111"/>
      <c r="C5" s="111"/>
      <c r="D5" s="112"/>
      <c r="E5" s="111"/>
      <c r="F5" s="111"/>
      <c r="G5" s="112"/>
      <c r="H5" s="111"/>
      <c r="I5" s="111"/>
      <c r="J5" s="112"/>
      <c r="K5" s="111"/>
      <c r="L5" s="111"/>
      <c r="M5" s="112"/>
      <c r="N5" s="111"/>
      <c r="O5" s="111"/>
      <c r="P5" s="112"/>
      <c r="Q5" s="111"/>
      <c r="R5" s="111"/>
      <c r="S5" s="112"/>
      <c r="T5" s="111"/>
      <c r="U5" s="111"/>
      <c r="V5" s="112"/>
      <c r="W5" s="111"/>
      <c r="X5" s="111"/>
      <c r="Y5" s="112"/>
      <c r="Z5" s="111"/>
      <c r="AA5" s="111"/>
      <c r="AB5" s="112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8" customHeight="1" x14ac:dyDescent="0.25">
      <c r="A7" s="50" t="s">
        <v>21</v>
      </c>
      <c r="B7" s="83">
        <f>SUM(B8:B28)</f>
        <v>246</v>
      </c>
      <c r="C7" s="28">
        <f>SUM(C8:C28)</f>
        <v>34</v>
      </c>
      <c r="D7" s="56">
        <f>IF(B7=0,0,C7/B7)*100</f>
        <v>13.821138211382115</v>
      </c>
      <c r="E7" s="28">
        <f>SUM(E8:E28)</f>
        <v>242</v>
      </c>
      <c r="F7" s="28">
        <f>SUM(F8:F28)</f>
        <v>33</v>
      </c>
      <c r="G7" s="56">
        <f>IF(E7=0,0,F7/E7)*100</f>
        <v>13.636363636363635</v>
      </c>
      <c r="H7" s="28">
        <f>SUM(H8:H28)</f>
        <v>16</v>
      </c>
      <c r="I7" s="28">
        <f>SUM(I8:I28)</f>
        <v>1</v>
      </c>
      <c r="J7" s="56">
        <f>IF(H7=0,0,I7/H7)*100</f>
        <v>6.25</v>
      </c>
      <c r="K7" s="28">
        <f>SUM(K8:K28)</f>
        <v>0</v>
      </c>
      <c r="L7" s="28">
        <f>SUM(L8:L28)</f>
        <v>0</v>
      </c>
      <c r="M7" s="56">
        <f>IF(K7=0,0,L7/K7)*100</f>
        <v>0</v>
      </c>
      <c r="N7" s="28">
        <f>SUM(N8:N28)</f>
        <v>0</v>
      </c>
      <c r="O7" s="28">
        <f>SUM(O8:O28)</f>
        <v>0</v>
      </c>
      <c r="P7" s="56">
        <f>IF(N7=0,0,O7/N7)*100</f>
        <v>0</v>
      </c>
      <c r="Q7" s="28">
        <f>SUM(Q8:Q28)</f>
        <v>160</v>
      </c>
      <c r="R7" s="28">
        <f>SUM(R8:R28)</f>
        <v>19</v>
      </c>
      <c r="S7" s="56">
        <f>IF(Q7=0,0,R7/Q7)*100</f>
        <v>11.875</v>
      </c>
      <c r="T7" s="83">
        <f>SUM(T8:T28)</f>
        <v>213</v>
      </c>
      <c r="U7" s="28">
        <f>SUM(U8:U28)</f>
        <v>21</v>
      </c>
      <c r="V7" s="56">
        <f>IF(T7=0,0,U7/T7)*100</f>
        <v>9.8591549295774641</v>
      </c>
      <c r="W7" s="28">
        <f>SUM(W8:W28)</f>
        <v>209</v>
      </c>
      <c r="X7" s="28">
        <f>SUM(X8:X28)</f>
        <v>20</v>
      </c>
      <c r="Y7" s="56">
        <f>IF(W7=0,0,X7/W7)*100</f>
        <v>9.5693779904306222</v>
      </c>
      <c r="Z7" s="28">
        <f>SUM(Z8:Z28)</f>
        <v>190</v>
      </c>
      <c r="AA7" s="28">
        <f>SUM(AA8:AA28)</f>
        <v>9</v>
      </c>
      <c r="AB7" s="56">
        <f>IF(Z7=0,0,AA7/Z7)*100</f>
        <v>4.7368421052631584</v>
      </c>
      <c r="AC7" s="29"/>
      <c r="AF7" s="33"/>
    </row>
    <row r="8" spans="1:32" s="33" customFormat="1" ht="18" customHeight="1" x14ac:dyDescent="0.25">
      <c r="A8" s="51" t="s">
        <v>22</v>
      </c>
      <c r="B8" s="96">
        <f>'[5]6'!B8</f>
        <v>11</v>
      </c>
      <c r="C8" s="31">
        <f>[11]Шаблон!$L9+[11]Шаблон!$J9-[11]Шаблон!$K9+'[12]АТО-1'!$B10</f>
        <v>1</v>
      </c>
      <c r="D8" s="57">
        <f t="shared" ref="D8:D28" si="0">IF(B8=0,0,C8/B8)*100</f>
        <v>9.0909090909090917</v>
      </c>
      <c r="E8" s="31">
        <f>'[5]6'!D8</f>
        <v>11</v>
      </c>
      <c r="F8" s="31">
        <f>'[12]АТО-1'!$B10</f>
        <v>1</v>
      </c>
      <c r="G8" s="57">
        <f t="shared" ref="G8:G28" si="1">IF(E8=0,0,F8/E8)*100</f>
        <v>9.0909090909090917</v>
      </c>
      <c r="H8" s="31">
        <f>'[5]6'!G8</f>
        <v>0</v>
      </c>
      <c r="I8" s="31">
        <f>'[12]АТО-1'!$E10+[11]Шаблон!$D9</f>
        <v>0</v>
      </c>
      <c r="J8" s="57">
        <f t="shared" ref="J8:J28" si="2">IF(H8=0,0,I8/H8)*100</f>
        <v>0</v>
      </c>
      <c r="K8" s="31">
        <f>'[5]6'!J8</f>
        <v>0</v>
      </c>
      <c r="L8" s="31">
        <f>'[12]АТО-1'!$J10</f>
        <v>0</v>
      </c>
      <c r="M8" s="57">
        <f t="shared" ref="M8:M28" si="3">IF(K8=0,0,L8/K8)*100</f>
        <v>0</v>
      </c>
      <c r="N8" s="31">
        <f>'[5]6'!M8</f>
        <v>0</v>
      </c>
      <c r="O8" s="31">
        <f>'[12]АТО-1'!$N10+'[12]АТО-1'!$O10+[11]Шаблон!$G9</f>
        <v>0</v>
      </c>
      <c r="P8" s="57">
        <f t="shared" ref="P8:P28" si="4">IF(N8=0,0,O8/N8)*100</f>
        <v>0</v>
      </c>
      <c r="Q8" s="31">
        <f>'[5]6'!P8</f>
        <v>11</v>
      </c>
      <c r="R8" s="46">
        <f>'[8]1'!$M11</f>
        <v>0</v>
      </c>
      <c r="S8" s="57">
        <f t="shared" ref="S8:S28" si="5">IF(Q8=0,0,R8/Q8)*100</f>
        <v>0</v>
      </c>
      <c r="T8" s="70">
        <f>'[5]6'!R8</f>
        <v>11</v>
      </c>
      <c r="U8" s="46">
        <f>[11]Шаблон!$L9+'[12]АТО-1'!$P10</f>
        <v>1</v>
      </c>
      <c r="V8" s="57">
        <f t="shared" ref="V8:V28" si="6">IF(T8=0,0,U8/T8)*100</f>
        <v>9.0909090909090917</v>
      </c>
      <c r="W8" s="31">
        <f>'[5]6'!T8</f>
        <v>11</v>
      </c>
      <c r="X8" s="46">
        <f>'[12]АТО-1'!$P10</f>
        <v>1</v>
      </c>
      <c r="Y8" s="57">
        <f t="shared" ref="Y8:Y28" si="7">IF(W8=0,0,X8/W8)*100</f>
        <v>9.0909090909090917</v>
      </c>
      <c r="Z8" s="31">
        <f>'[5]6'!W8</f>
        <v>11</v>
      </c>
      <c r="AA8" s="46">
        <f>'[12]АТО-1'!$Q10</f>
        <v>0</v>
      </c>
      <c r="AB8" s="57">
        <f t="shared" ref="AB8:AB28" si="8">IF(Z8=0,0,AA8/Z8)*100</f>
        <v>0</v>
      </c>
      <c r="AC8" s="29"/>
      <c r="AD8" s="32"/>
    </row>
    <row r="9" spans="1:32" s="34" customFormat="1" ht="18" customHeight="1" x14ac:dyDescent="0.25">
      <c r="A9" s="52" t="s">
        <v>23</v>
      </c>
      <c r="B9" s="96">
        <f>'[5]6'!B9</f>
        <v>7</v>
      </c>
      <c r="C9" s="84">
        <f>[11]Шаблон!$L10+[11]Шаблон!$J10-[11]Шаблон!$K10+'[12]АТО-1'!$B11</f>
        <v>0</v>
      </c>
      <c r="D9" s="57">
        <f t="shared" si="0"/>
        <v>0</v>
      </c>
      <c r="E9" s="84">
        <f>'[5]6'!D9</f>
        <v>7</v>
      </c>
      <c r="F9" s="84">
        <f>'[12]АТО-1'!$B11</f>
        <v>0</v>
      </c>
      <c r="G9" s="57">
        <f t="shared" si="1"/>
        <v>0</v>
      </c>
      <c r="H9" s="84">
        <f>'[5]6'!G9</f>
        <v>0</v>
      </c>
      <c r="I9" s="84">
        <f>'[12]АТО-1'!$E11+[11]Шаблон!$D10</f>
        <v>0</v>
      </c>
      <c r="J9" s="57">
        <f t="shared" si="2"/>
        <v>0</v>
      </c>
      <c r="K9" s="84">
        <f>'[5]6'!J9</f>
        <v>0</v>
      </c>
      <c r="L9" s="84">
        <f>'[12]АТО-1'!$J11</f>
        <v>0</v>
      </c>
      <c r="M9" s="57">
        <f t="shared" si="3"/>
        <v>0</v>
      </c>
      <c r="N9" s="84">
        <f>'[5]6'!M9</f>
        <v>0</v>
      </c>
      <c r="O9" s="84">
        <f>'[12]АТО-1'!$N11+'[12]АТО-1'!$O11+[11]Шаблон!$G10</f>
        <v>0</v>
      </c>
      <c r="P9" s="57">
        <f t="shared" si="4"/>
        <v>0</v>
      </c>
      <c r="Q9" s="84">
        <f>'[5]6'!P9</f>
        <v>3</v>
      </c>
      <c r="R9" s="46">
        <f>'[8]1'!$M12</f>
        <v>0</v>
      </c>
      <c r="S9" s="57">
        <f t="shared" si="5"/>
        <v>0</v>
      </c>
      <c r="T9" s="70">
        <f>'[5]6'!R9</f>
        <v>7</v>
      </c>
      <c r="U9" s="46">
        <f>[11]Шаблон!$L10+'[12]АТО-1'!$P11</f>
        <v>0</v>
      </c>
      <c r="V9" s="57">
        <f t="shared" si="6"/>
        <v>0</v>
      </c>
      <c r="W9" s="84">
        <f>'[5]6'!T9</f>
        <v>7</v>
      </c>
      <c r="X9" s="46">
        <f>'[12]АТО-1'!$P11</f>
        <v>0</v>
      </c>
      <c r="Y9" s="57">
        <f t="shared" si="7"/>
        <v>0</v>
      </c>
      <c r="Z9" s="84">
        <f>'[5]6'!W9</f>
        <v>6</v>
      </c>
      <c r="AA9" s="46">
        <f>'[12]АТО-1'!$Q11</f>
        <v>0</v>
      </c>
      <c r="AB9" s="57">
        <f t="shared" si="8"/>
        <v>0</v>
      </c>
      <c r="AC9" s="29"/>
      <c r="AD9" s="32"/>
    </row>
    <row r="10" spans="1:32" s="33" customFormat="1" ht="18" customHeight="1" x14ac:dyDescent="0.25">
      <c r="A10" s="52" t="s">
        <v>24</v>
      </c>
      <c r="B10" s="96">
        <f>'[5]6'!B10</f>
        <v>8</v>
      </c>
      <c r="C10" s="84">
        <f>[11]Шаблон!$L11+[11]Шаблон!$J11-[11]Шаблон!$K11+'[12]АТО-1'!$B12</f>
        <v>1</v>
      </c>
      <c r="D10" s="57">
        <f t="shared" si="0"/>
        <v>12.5</v>
      </c>
      <c r="E10" s="84">
        <f>'[5]6'!D10</f>
        <v>7</v>
      </c>
      <c r="F10" s="84">
        <f>'[12]АТО-1'!$B12</f>
        <v>1</v>
      </c>
      <c r="G10" s="57">
        <f t="shared" si="1"/>
        <v>14.285714285714285</v>
      </c>
      <c r="H10" s="84">
        <f>'[5]6'!G10</f>
        <v>0</v>
      </c>
      <c r="I10" s="84">
        <f>'[12]АТО-1'!$E12+[11]Шаблон!$D11</f>
        <v>0</v>
      </c>
      <c r="J10" s="57">
        <f t="shared" si="2"/>
        <v>0</v>
      </c>
      <c r="K10" s="84">
        <f>'[5]6'!J10</f>
        <v>0</v>
      </c>
      <c r="L10" s="84">
        <f>'[12]АТО-1'!$J12</f>
        <v>0</v>
      </c>
      <c r="M10" s="57">
        <f t="shared" si="3"/>
        <v>0</v>
      </c>
      <c r="N10" s="84">
        <f>'[5]6'!M10</f>
        <v>0</v>
      </c>
      <c r="O10" s="84">
        <f>'[12]АТО-1'!$N12+'[12]АТО-1'!$O12+[11]Шаблон!$G11</f>
        <v>0</v>
      </c>
      <c r="P10" s="57">
        <f t="shared" si="4"/>
        <v>0</v>
      </c>
      <c r="Q10" s="84">
        <f>'[5]6'!P10</f>
        <v>2</v>
      </c>
      <c r="R10" s="46">
        <f>'[8]1'!$M13</f>
        <v>1</v>
      </c>
      <c r="S10" s="57">
        <f t="shared" si="5"/>
        <v>50</v>
      </c>
      <c r="T10" s="70">
        <f>'[5]6'!R10</f>
        <v>7</v>
      </c>
      <c r="U10" s="46">
        <f>[11]Шаблон!$L11+'[12]АТО-1'!$P12</f>
        <v>1</v>
      </c>
      <c r="V10" s="57">
        <f t="shared" si="6"/>
        <v>14.285714285714285</v>
      </c>
      <c r="W10" s="84">
        <f>'[5]6'!T10</f>
        <v>6</v>
      </c>
      <c r="X10" s="46">
        <f>'[12]АТО-1'!$P12</f>
        <v>1</v>
      </c>
      <c r="Y10" s="57">
        <f t="shared" si="7"/>
        <v>16.666666666666664</v>
      </c>
      <c r="Z10" s="84">
        <f>'[5]6'!W10</f>
        <v>6</v>
      </c>
      <c r="AA10" s="46">
        <f>'[12]АТО-1'!$Q12</f>
        <v>1</v>
      </c>
      <c r="AB10" s="57">
        <f t="shared" si="8"/>
        <v>16.666666666666664</v>
      </c>
      <c r="AC10" s="29"/>
      <c r="AD10" s="32"/>
    </row>
    <row r="11" spans="1:32" s="33" customFormat="1" ht="18" customHeight="1" x14ac:dyDescent="0.25">
      <c r="A11" s="52" t="s">
        <v>25</v>
      </c>
      <c r="B11" s="96">
        <f>'[5]6'!B11</f>
        <v>6</v>
      </c>
      <c r="C11" s="84">
        <f>[11]Шаблон!$L12+[11]Шаблон!$J12-[11]Шаблон!$K12+'[12]АТО-1'!$B13</f>
        <v>2</v>
      </c>
      <c r="D11" s="57">
        <f t="shared" si="0"/>
        <v>33.333333333333329</v>
      </c>
      <c r="E11" s="84">
        <f>'[5]6'!D11</f>
        <v>6</v>
      </c>
      <c r="F11" s="84">
        <f>'[12]АТО-1'!$B13</f>
        <v>2</v>
      </c>
      <c r="G11" s="57">
        <f t="shared" si="1"/>
        <v>33.333333333333329</v>
      </c>
      <c r="H11" s="84">
        <f>'[5]6'!G11</f>
        <v>0</v>
      </c>
      <c r="I11" s="84">
        <f>'[12]АТО-1'!$E13+[11]Шаблон!$D12</f>
        <v>0</v>
      </c>
      <c r="J11" s="57">
        <f t="shared" si="2"/>
        <v>0</v>
      </c>
      <c r="K11" s="84">
        <f>'[5]6'!J11</f>
        <v>0</v>
      </c>
      <c r="L11" s="84">
        <f>'[12]АТО-1'!$J13</f>
        <v>0</v>
      </c>
      <c r="M11" s="57">
        <f t="shared" si="3"/>
        <v>0</v>
      </c>
      <c r="N11" s="84">
        <f>'[5]6'!M11</f>
        <v>0</v>
      </c>
      <c r="O11" s="84">
        <f>'[12]АТО-1'!$N13+'[12]АТО-1'!$O13+[11]Шаблон!$G12</f>
        <v>0</v>
      </c>
      <c r="P11" s="57">
        <f t="shared" si="4"/>
        <v>0</v>
      </c>
      <c r="Q11" s="84">
        <f>'[5]6'!P11</f>
        <v>6</v>
      </c>
      <c r="R11" s="46">
        <f>'[8]1'!$M14</f>
        <v>2</v>
      </c>
      <c r="S11" s="57">
        <f t="shared" si="5"/>
        <v>33.333333333333329</v>
      </c>
      <c r="T11" s="70">
        <f>'[5]6'!R11</f>
        <v>6</v>
      </c>
      <c r="U11" s="46">
        <f>[11]Шаблон!$L12+'[12]АТО-1'!$P13</f>
        <v>2</v>
      </c>
      <c r="V11" s="57">
        <f t="shared" si="6"/>
        <v>33.333333333333329</v>
      </c>
      <c r="W11" s="84">
        <f>'[5]6'!T11</f>
        <v>6</v>
      </c>
      <c r="X11" s="46">
        <f>'[12]АТО-1'!$P13</f>
        <v>2</v>
      </c>
      <c r="Y11" s="57">
        <f t="shared" si="7"/>
        <v>33.333333333333329</v>
      </c>
      <c r="Z11" s="84">
        <f>'[5]6'!W11</f>
        <v>6</v>
      </c>
      <c r="AA11" s="46">
        <f>'[12]АТО-1'!$Q13</f>
        <v>1</v>
      </c>
      <c r="AB11" s="57">
        <f t="shared" si="8"/>
        <v>16.666666666666664</v>
      </c>
      <c r="AC11" s="29"/>
      <c r="AD11" s="32"/>
    </row>
    <row r="12" spans="1:32" s="33" customFormat="1" ht="18" customHeight="1" x14ac:dyDescent="0.25">
      <c r="A12" s="52" t="s">
        <v>26</v>
      </c>
      <c r="B12" s="96">
        <f>'[5]6'!B12</f>
        <v>9</v>
      </c>
      <c r="C12" s="84">
        <f>[11]Шаблон!$L13+[11]Шаблон!$J13-[11]Шаблон!$K13+'[12]АТО-1'!$B14</f>
        <v>1</v>
      </c>
      <c r="D12" s="57">
        <f t="shared" si="0"/>
        <v>11.111111111111111</v>
      </c>
      <c r="E12" s="84">
        <f>'[5]6'!D12</f>
        <v>9</v>
      </c>
      <c r="F12" s="84">
        <f>'[12]АТО-1'!$B14</f>
        <v>1</v>
      </c>
      <c r="G12" s="57">
        <f t="shared" si="1"/>
        <v>11.111111111111111</v>
      </c>
      <c r="H12" s="84">
        <f>'[5]6'!G12</f>
        <v>0</v>
      </c>
      <c r="I12" s="84">
        <f>'[12]АТО-1'!$E14+[11]Шаблон!$D13</f>
        <v>0</v>
      </c>
      <c r="J12" s="57">
        <f t="shared" si="2"/>
        <v>0</v>
      </c>
      <c r="K12" s="84">
        <f>'[5]6'!J12</f>
        <v>0</v>
      </c>
      <c r="L12" s="84">
        <f>'[12]АТО-1'!$J14</f>
        <v>0</v>
      </c>
      <c r="M12" s="57">
        <f t="shared" si="3"/>
        <v>0</v>
      </c>
      <c r="N12" s="84">
        <f>'[5]6'!M12</f>
        <v>0</v>
      </c>
      <c r="O12" s="84">
        <f>'[12]АТО-1'!$N14+'[12]АТО-1'!$O14+[11]Шаблон!$G13</f>
        <v>0</v>
      </c>
      <c r="P12" s="57">
        <f t="shared" si="4"/>
        <v>0</v>
      </c>
      <c r="Q12" s="84">
        <f>'[5]6'!P12</f>
        <v>9</v>
      </c>
      <c r="R12" s="46">
        <f>'[8]1'!$M15</f>
        <v>1</v>
      </c>
      <c r="S12" s="57">
        <f t="shared" si="5"/>
        <v>11.111111111111111</v>
      </c>
      <c r="T12" s="70">
        <f>'[5]6'!R12</f>
        <v>8</v>
      </c>
      <c r="U12" s="46">
        <f>[11]Шаблон!$L13+'[12]АТО-1'!$P14</f>
        <v>1</v>
      </c>
      <c r="V12" s="57">
        <f t="shared" si="6"/>
        <v>12.5</v>
      </c>
      <c r="W12" s="84">
        <f>'[5]6'!T12</f>
        <v>8</v>
      </c>
      <c r="X12" s="46">
        <f>'[12]АТО-1'!$P14</f>
        <v>1</v>
      </c>
      <c r="Y12" s="57">
        <f t="shared" si="7"/>
        <v>12.5</v>
      </c>
      <c r="Z12" s="84">
        <f>'[5]6'!W12</f>
        <v>8</v>
      </c>
      <c r="AA12" s="46">
        <f>'[12]АТО-1'!$Q14</f>
        <v>0</v>
      </c>
      <c r="AB12" s="57">
        <f t="shared" si="8"/>
        <v>0</v>
      </c>
      <c r="AC12" s="29"/>
      <c r="AD12" s="32"/>
    </row>
    <row r="13" spans="1:32" s="33" customFormat="1" ht="18" customHeight="1" x14ac:dyDescent="0.25">
      <c r="A13" s="52" t="s">
        <v>27</v>
      </c>
      <c r="B13" s="96">
        <f>'[5]6'!B13</f>
        <v>3</v>
      </c>
      <c r="C13" s="84">
        <f>[11]Шаблон!$L14+[11]Шаблон!$J14-[11]Шаблон!$K14+'[12]АТО-1'!$B15</f>
        <v>0</v>
      </c>
      <c r="D13" s="57">
        <f t="shared" si="0"/>
        <v>0</v>
      </c>
      <c r="E13" s="84">
        <f>'[5]6'!D13</f>
        <v>3</v>
      </c>
      <c r="F13" s="84">
        <f>'[12]АТО-1'!$B15</f>
        <v>0</v>
      </c>
      <c r="G13" s="57">
        <f t="shared" si="1"/>
        <v>0</v>
      </c>
      <c r="H13" s="84">
        <f>'[5]6'!G13</f>
        <v>0</v>
      </c>
      <c r="I13" s="84">
        <f>'[12]АТО-1'!$E15+[11]Шаблон!$D14</f>
        <v>0</v>
      </c>
      <c r="J13" s="57">
        <f t="shared" si="2"/>
        <v>0</v>
      </c>
      <c r="K13" s="84">
        <f>'[5]6'!J13</f>
        <v>0</v>
      </c>
      <c r="L13" s="84">
        <f>'[12]АТО-1'!$J15</f>
        <v>0</v>
      </c>
      <c r="M13" s="57">
        <f t="shared" si="3"/>
        <v>0</v>
      </c>
      <c r="N13" s="84">
        <f>'[5]6'!M13</f>
        <v>0</v>
      </c>
      <c r="O13" s="84">
        <f>'[12]АТО-1'!$N15+'[12]АТО-1'!$O15+[11]Шаблон!$G14</f>
        <v>0</v>
      </c>
      <c r="P13" s="57">
        <f t="shared" si="4"/>
        <v>0</v>
      </c>
      <c r="Q13" s="84">
        <f>'[5]6'!P13</f>
        <v>2</v>
      </c>
      <c r="R13" s="46">
        <f>'[8]1'!$M16</f>
        <v>0</v>
      </c>
      <c r="S13" s="57">
        <f t="shared" si="5"/>
        <v>0</v>
      </c>
      <c r="T13" s="70">
        <f>'[5]6'!R13</f>
        <v>3</v>
      </c>
      <c r="U13" s="46">
        <f>[11]Шаблон!$L14+'[12]АТО-1'!$P15</f>
        <v>0</v>
      </c>
      <c r="V13" s="57">
        <f t="shared" si="6"/>
        <v>0</v>
      </c>
      <c r="W13" s="84">
        <f>'[5]6'!T13</f>
        <v>3</v>
      </c>
      <c r="X13" s="46">
        <f>'[12]АТО-1'!$P15</f>
        <v>0</v>
      </c>
      <c r="Y13" s="57">
        <f t="shared" si="7"/>
        <v>0</v>
      </c>
      <c r="Z13" s="84">
        <f>'[5]6'!W13</f>
        <v>2</v>
      </c>
      <c r="AA13" s="46">
        <f>'[12]АТО-1'!$Q15</f>
        <v>0</v>
      </c>
      <c r="AB13" s="57">
        <f t="shared" si="8"/>
        <v>0</v>
      </c>
      <c r="AC13" s="29"/>
      <c r="AD13" s="32"/>
    </row>
    <row r="14" spans="1:32" s="33" customFormat="1" ht="18" customHeight="1" x14ac:dyDescent="0.25">
      <c r="A14" s="52" t="s">
        <v>28</v>
      </c>
      <c r="B14" s="96">
        <f>'[5]6'!B14</f>
        <v>0</v>
      </c>
      <c r="C14" s="84">
        <f>[11]Шаблон!$L15+[11]Шаблон!$J15-[11]Шаблон!$K15+'[12]АТО-1'!$B16</f>
        <v>1</v>
      </c>
      <c r="D14" s="57">
        <f t="shared" si="0"/>
        <v>0</v>
      </c>
      <c r="E14" s="84">
        <f>'[5]6'!D14</f>
        <v>0</v>
      </c>
      <c r="F14" s="84">
        <f>'[12]АТО-1'!$B16</f>
        <v>1</v>
      </c>
      <c r="G14" s="57">
        <f t="shared" si="1"/>
        <v>0</v>
      </c>
      <c r="H14" s="84">
        <f>'[5]6'!G14</f>
        <v>0</v>
      </c>
      <c r="I14" s="84">
        <f>'[12]АТО-1'!$E16+[11]Шаблон!$D15</f>
        <v>0</v>
      </c>
      <c r="J14" s="57">
        <f t="shared" si="2"/>
        <v>0</v>
      </c>
      <c r="K14" s="84">
        <f>'[5]6'!J14</f>
        <v>0</v>
      </c>
      <c r="L14" s="84">
        <f>'[12]АТО-1'!$J16</f>
        <v>0</v>
      </c>
      <c r="M14" s="57">
        <f t="shared" si="3"/>
        <v>0</v>
      </c>
      <c r="N14" s="84">
        <f>'[5]6'!M14</f>
        <v>0</v>
      </c>
      <c r="O14" s="84">
        <f>'[12]АТО-1'!$N16+'[12]АТО-1'!$O16+[11]Шаблон!$G15</f>
        <v>0</v>
      </c>
      <c r="P14" s="57">
        <f t="shared" si="4"/>
        <v>0</v>
      </c>
      <c r="Q14" s="84">
        <f>'[5]6'!P14</f>
        <v>0</v>
      </c>
      <c r="R14" s="46">
        <f>'[8]1'!$M17</f>
        <v>0</v>
      </c>
      <c r="S14" s="57">
        <f t="shared" si="5"/>
        <v>0</v>
      </c>
      <c r="T14" s="70">
        <f>'[5]6'!R14</f>
        <v>0</v>
      </c>
      <c r="U14" s="46">
        <f>[11]Шаблон!$L15+'[12]АТО-1'!$P16</f>
        <v>0</v>
      </c>
      <c r="V14" s="57">
        <f t="shared" si="6"/>
        <v>0</v>
      </c>
      <c r="W14" s="84">
        <f>'[5]6'!T14</f>
        <v>0</v>
      </c>
      <c r="X14" s="46">
        <f>'[12]АТО-1'!$P16</f>
        <v>0</v>
      </c>
      <c r="Y14" s="57">
        <f t="shared" si="7"/>
        <v>0</v>
      </c>
      <c r="Z14" s="84">
        <f>'[5]6'!W14</f>
        <v>0</v>
      </c>
      <c r="AA14" s="46">
        <f>'[12]АТО-1'!$Q16</f>
        <v>0</v>
      </c>
      <c r="AB14" s="57">
        <f t="shared" si="8"/>
        <v>0</v>
      </c>
      <c r="AC14" s="29"/>
      <c r="AD14" s="32"/>
    </row>
    <row r="15" spans="1:32" s="33" customFormat="1" ht="18" customHeight="1" x14ac:dyDescent="0.25">
      <c r="A15" s="52" t="s">
        <v>29</v>
      </c>
      <c r="B15" s="96">
        <f>'[5]6'!B15</f>
        <v>0</v>
      </c>
      <c r="C15" s="84">
        <f>[11]Шаблон!$L16+[11]Шаблон!$J16-[11]Шаблон!$K16+'[12]АТО-1'!$B17</f>
        <v>0</v>
      </c>
      <c r="D15" s="57">
        <f t="shared" si="0"/>
        <v>0</v>
      </c>
      <c r="E15" s="84">
        <f>'[5]6'!D15</f>
        <v>0</v>
      </c>
      <c r="F15" s="84">
        <f>'[12]АТО-1'!$B17</f>
        <v>0</v>
      </c>
      <c r="G15" s="57">
        <f t="shared" si="1"/>
        <v>0</v>
      </c>
      <c r="H15" s="84">
        <f>'[5]6'!G15</f>
        <v>0</v>
      </c>
      <c r="I15" s="84">
        <f>'[12]АТО-1'!$E17+[11]Шаблон!$D16</f>
        <v>0</v>
      </c>
      <c r="J15" s="57">
        <f t="shared" si="2"/>
        <v>0</v>
      </c>
      <c r="K15" s="84">
        <f>'[5]6'!J15</f>
        <v>0</v>
      </c>
      <c r="L15" s="84">
        <f>'[12]АТО-1'!$J17</f>
        <v>0</v>
      </c>
      <c r="M15" s="57">
        <f t="shared" si="3"/>
        <v>0</v>
      </c>
      <c r="N15" s="84">
        <f>'[5]6'!M15</f>
        <v>0</v>
      </c>
      <c r="O15" s="84">
        <f>'[12]АТО-1'!$N17+'[12]АТО-1'!$O17+[11]Шаблон!$G16</f>
        <v>0</v>
      </c>
      <c r="P15" s="57">
        <f t="shared" si="4"/>
        <v>0</v>
      </c>
      <c r="Q15" s="84">
        <f>'[5]6'!P15</f>
        <v>0</v>
      </c>
      <c r="R15" s="46">
        <f>'[8]1'!$M18</f>
        <v>0</v>
      </c>
      <c r="S15" s="57">
        <f t="shared" si="5"/>
        <v>0</v>
      </c>
      <c r="T15" s="70">
        <f>'[5]6'!R15</f>
        <v>0</v>
      </c>
      <c r="U15" s="46">
        <f>[11]Шаблон!$L16+'[12]АТО-1'!$P17</f>
        <v>0</v>
      </c>
      <c r="V15" s="57">
        <f t="shared" si="6"/>
        <v>0</v>
      </c>
      <c r="W15" s="84">
        <f>'[5]6'!T15</f>
        <v>0</v>
      </c>
      <c r="X15" s="46">
        <f>'[12]АТО-1'!$P17</f>
        <v>0</v>
      </c>
      <c r="Y15" s="57">
        <f t="shared" si="7"/>
        <v>0</v>
      </c>
      <c r="Z15" s="84">
        <f>'[5]6'!W15</f>
        <v>0</v>
      </c>
      <c r="AA15" s="46">
        <f>'[12]АТО-1'!$Q17</f>
        <v>0</v>
      </c>
      <c r="AB15" s="57">
        <f t="shared" si="8"/>
        <v>0</v>
      </c>
      <c r="AC15" s="29"/>
      <c r="AD15" s="32"/>
    </row>
    <row r="16" spans="1:32" s="33" customFormat="1" ht="18" customHeight="1" x14ac:dyDescent="0.25">
      <c r="A16" s="52" t="s">
        <v>30</v>
      </c>
      <c r="B16" s="96">
        <f>'[5]6'!B16</f>
        <v>6</v>
      </c>
      <c r="C16" s="84">
        <f>[11]Шаблон!$L17+[11]Шаблон!$J17-[11]Шаблон!$K17+'[12]АТО-1'!$B18</f>
        <v>1</v>
      </c>
      <c r="D16" s="57">
        <f t="shared" si="0"/>
        <v>16.666666666666664</v>
      </c>
      <c r="E16" s="84">
        <f>'[5]6'!D16</f>
        <v>6</v>
      </c>
      <c r="F16" s="84">
        <f>'[12]АТО-1'!$B18</f>
        <v>1</v>
      </c>
      <c r="G16" s="57">
        <f t="shared" si="1"/>
        <v>16.666666666666664</v>
      </c>
      <c r="H16" s="84">
        <f>'[5]6'!G16</f>
        <v>1</v>
      </c>
      <c r="I16" s="84">
        <f>'[12]АТО-1'!$E18+[11]Шаблон!$D17</f>
        <v>0</v>
      </c>
      <c r="J16" s="57">
        <f t="shared" si="2"/>
        <v>0</v>
      </c>
      <c r="K16" s="84">
        <f>'[5]6'!J16</f>
        <v>0</v>
      </c>
      <c r="L16" s="84">
        <f>'[12]АТО-1'!$J18</f>
        <v>0</v>
      </c>
      <c r="M16" s="57">
        <f t="shared" si="3"/>
        <v>0</v>
      </c>
      <c r="N16" s="84">
        <f>'[5]6'!M16</f>
        <v>0</v>
      </c>
      <c r="O16" s="84">
        <f>'[12]АТО-1'!$N18+'[12]АТО-1'!$O18+[11]Шаблон!$G17</f>
        <v>0</v>
      </c>
      <c r="P16" s="57">
        <f t="shared" si="4"/>
        <v>0</v>
      </c>
      <c r="Q16" s="84">
        <f>'[5]6'!P16</f>
        <v>6</v>
      </c>
      <c r="R16" s="46">
        <f>'[8]1'!$M19</f>
        <v>0</v>
      </c>
      <c r="S16" s="57">
        <f t="shared" si="5"/>
        <v>0</v>
      </c>
      <c r="T16" s="70">
        <f>'[5]6'!R16</f>
        <v>5</v>
      </c>
      <c r="U16" s="46">
        <f>[11]Шаблон!$L17+'[12]АТО-1'!$P18</f>
        <v>1</v>
      </c>
      <c r="V16" s="57">
        <f t="shared" si="6"/>
        <v>20</v>
      </c>
      <c r="W16" s="84">
        <f>'[5]6'!T16</f>
        <v>5</v>
      </c>
      <c r="X16" s="46">
        <f>'[12]АТО-1'!$P18</f>
        <v>1</v>
      </c>
      <c r="Y16" s="57">
        <f t="shared" si="7"/>
        <v>20</v>
      </c>
      <c r="Z16" s="84">
        <f>'[5]6'!W16</f>
        <v>5</v>
      </c>
      <c r="AA16" s="46">
        <f>'[12]АТО-1'!$Q18</f>
        <v>0</v>
      </c>
      <c r="AB16" s="57">
        <f t="shared" si="8"/>
        <v>0</v>
      </c>
      <c r="AC16" s="29"/>
      <c r="AD16" s="32"/>
    </row>
    <row r="17" spans="1:30" s="33" customFormat="1" ht="18" customHeight="1" x14ac:dyDescent="0.25">
      <c r="A17" s="52" t="s">
        <v>31</v>
      </c>
      <c r="B17" s="96">
        <f>'[5]6'!B17</f>
        <v>0</v>
      </c>
      <c r="C17" s="84">
        <f>[11]Шаблон!$L18+[11]Шаблон!$J18-[11]Шаблон!$K18+'[12]АТО-1'!$B19</f>
        <v>1</v>
      </c>
      <c r="D17" s="57">
        <f t="shared" si="0"/>
        <v>0</v>
      </c>
      <c r="E17" s="84">
        <f>'[5]6'!D17</f>
        <v>0</v>
      </c>
      <c r="F17" s="84">
        <f>'[12]АТО-1'!$B19</f>
        <v>1</v>
      </c>
      <c r="G17" s="57">
        <f t="shared" si="1"/>
        <v>0</v>
      </c>
      <c r="H17" s="84">
        <f>'[5]6'!G17</f>
        <v>0</v>
      </c>
      <c r="I17" s="84">
        <f>'[12]АТО-1'!$E19+[11]Шаблон!$D18</f>
        <v>1</v>
      </c>
      <c r="J17" s="57">
        <f t="shared" si="2"/>
        <v>0</v>
      </c>
      <c r="K17" s="84">
        <f>'[5]6'!J17</f>
        <v>0</v>
      </c>
      <c r="L17" s="84">
        <f>'[12]АТО-1'!$J19</f>
        <v>0</v>
      </c>
      <c r="M17" s="57">
        <f t="shared" si="3"/>
        <v>0</v>
      </c>
      <c r="N17" s="84">
        <f>'[5]6'!M17</f>
        <v>0</v>
      </c>
      <c r="O17" s="84">
        <f>'[12]АТО-1'!$N19+'[12]АТО-1'!$O19+[11]Шаблон!$G18</f>
        <v>0</v>
      </c>
      <c r="P17" s="57">
        <f t="shared" si="4"/>
        <v>0</v>
      </c>
      <c r="Q17" s="84">
        <f>'[5]6'!P17</f>
        <v>0</v>
      </c>
      <c r="R17" s="46">
        <f>'[8]1'!$M20</f>
        <v>0</v>
      </c>
      <c r="S17" s="57">
        <f t="shared" si="5"/>
        <v>0</v>
      </c>
      <c r="T17" s="70">
        <f>'[5]6'!R17</f>
        <v>0</v>
      </c>
      <c r="U17" s="46">
        <f>[11]Шаблон!$L18+'[12]АТО-1'!$P19</f>
        <v>0</v>
      </c>
      <c r="V17" s="57">
        <f t="shared" si="6"/>
        <v>0</v>
      </c>
      <c r="W17" s="84">
        <f>'[5]6'!T17</f>
        <v>0</v>
      </c>
      <c r="X17" s="46">
        <f>'[12]АТО-1'!$P19</f>
        <v>0</v>
      </c>
      <c r="Y17" s="57">
        <f t="shared" si="7"/>
        <v>0</v>
      </c>
      <c r="Z17" s="84">
        <f>'[5]6'!W17</f>
        <v>0</v>
      </c>
      <c r="AA17" s="46">
        <f>'[12]АТО-1'!$Q19</f>
        <v>0</v>
      </c>
      <c r="AB17" s="57">
        <f t="shared" si="8"/>
        <v>0</v>
      </c>
      <c r="AC17" s="29"/>
      <c r="AD17" s="32"/>
    </row>
    <row r="18" spans="1:30" s="33" customFormat="1" ht="18" customHeight="1" x14ac:dyDescent="0.25">
      <c r="A18" s="52" t="s">
        <v>32</v>
      </c>
      <c r="B18" s="96">
        <f>'[5]6'!B18</f>
        <v>0</v>
      </c>
      <c r="C18" s="84">
        <f>[11]Шаблон!$L19+[11]Шаблон!$J19-[11]Шаблон!$K19+'[12]АТО-1'!$B20</f>
        <v>0</v>
      </c>
      <c r="D18" s="57">
        <f t="shared" si="0"/>
        <v>0</v>
      </c>
      <c r="E18" s="84">
        <f>'[5]6'!D18</f>
        <v>0</v>
      </c>
      <c r="F18" s="84">
        <f>'[12]АТО-1'!$B20</f>
        <v>0</v>
      </c>
      <c r="G18" s="57">
        <f t="shared" si="1"/>
        <v>0</v>
      </c>
      <c r="H18" s="84">
        <f>'[5]6'!G18</f>
        <v>0</v>
      </c>
      <c r="I18" s="84">
        <f>'[12]АТО-1'!$E20+[11]Шаблон!$D19</f>
        <v>0</v>
      </c>
      <c r="J18" s="57">
        <f t="shared" si="2"/>
        <v>0</v>
      </c>
      <c r="K18" s="84">
        <f>'[5]6'!J18</f>
        <v>0</v>
      </c>
      <c r="L18" s="84">
        <f>'[12]АТО-1'!$J20</f>
        <v>0</v>
      </c>
      <c r="M18" s="57">
        <f t="shared" si="3"/>
        <v>0</v>
      </c>
      <c r="N18" s="84">
        <f>'[5]6'!M18</f>
        <v>0</v>
      </c>
      <c r="O18" s="84">
        <f>'[12]АТО-1'!$N20+'[12]АТО-1'!$O20+[11]Шаблон!$G19</f>
        <v>0</v>
      </c>
      <c r="P18" s="57">
        <f t="shared" si="4"/>
        <v>0</v>
      </c>
      <c r="Q18" s="84">
        <f>'[5]6'!P18</f>
        <v>0</v>
      </c>
      <c r="R18" s="46">
        <f>'[8]1'!$M21</f>
        <v>0</v>
      </c>
      <c r="S18" s="57">
        <f t="shared" si="5"/>
        <v>0</v>
      </c>
      <c r="T18" s="70">
        <f>'[5]6'!R18</f>
        <v>0</v>
      </c>
      <c r="U18" s="46">
        <f>[11]Шаблон!$L19+'[12]АТО-1'!$P20</f>
        <v>0</v>
      </c>
      <c r="V18" s="57">
        <f t="shared" si="6"/>
        <v>0</v>
      </c>
      <c r="W18" s="84">
        <f>'[5]6'!T18</f>
        <v>0</v>
      </c>
      <c r="X18" s="46">
        <f>'[12]АТО-1'!$P20</f>
        <v>0</v>
      </c>
      <c r="Y18" s="57">
        <f t="shared" si="7"/>
        <v>0</v>
      </c>
      <c r="Z18" s="84">
        <f>'[5]6'!W18</f>
        <v>0</v>
      </c>
      <c r="AA18" s="46">
        <f>'[12]АТО-1'!$Q20</f>
        <v>0</v>
      </c>
      <c r="AB18" s="57">
        <f t="shared" si="8"/>
        <v>0</v>
      </c>
      <c r="AC18" s="29"/>
      <c r="AD18" s="32"/>
    </row>
    <row r="19" spans="1:30" s="33" customFormat="1" ht="18" customHeight="1" x14ac:dyDescent="0.25">
      <c r="A19" s="52" t="s">
        <v>33</v>
      </c>
      <c r="B19" s="96">
        <f>'[5]6'!B19</f>
        <v>7</v>
      </c>
      <c r="C19" s="84">
        <f>[11]Шаблон!$L20+[11]Шаблон!$J20-[11]Шаблон!$K20+'[12]АТО-1'!$B21</f>
        <v>0</v>
      </c>
      <c r="D19" s="57">
        <f t="shared" si="0"/>
        <v>0</v>
      </c>
      <c r="E19" s="84">
        <f>'[5]6'!D19</f>
        <v>7</v>
      </c>
      <c r="F19" s="84">
        <f>'[12]АТО-1'!$B21</f>
        <v>0</v>
      </c>
      <c r="G19" s="57">
        <f t="shared" si="1"/>
        <v>0</v>
      </c>
      <c r="H19" s="84">
        <f>'[5]6'!G19</f>
        <v>1</v>
      </c>
      <c r="I19" s="84">
        <f>'[12]АТО-1'!$E21+[11]Шаблон!$D20</f>
        <v>0</v>
      </c>
      <c r="J19" s="57">
        <f t="shared" si="2"/>
        <v>0</v>
      </c>
      <c r="K19" s="84">
        <f>'[5]6'!J19</f>
        <v>0</v>
      </c>
      <c r="L19" s="84">
        <f>'[12]АТО-1'!$J21</f>
        <v>0</v>
      </c>
      <c r="M19" s="57">
        <f t="shared" si="3"/>
        <v>0</v>
      </c>
      <c r="N19" s="84">
        <f>'[5]6'!M19</f>
        <v>0</v>
      </c>
      <c r="O19" s="84">
        <f>'[12]АТО-1'!$N21+'[12]АТО-1'!$O21+[11]Шаблон!$G20</f>
        <v>0</v>
      </c>
      <c r="P19" s="57">
        <f t="shared" si="4"/>
        <v>0</v>
      </c>
      <c r="Q19" s="84">
        <f>'[5]6'!P19</f>
        <v>5</v>
      </c>
      <c r="R19" s="46">
        <f>'[8]1'!$M22</f>
        <v>0</v>
      </c>
      <c r="S19" s="57">
        <f t="shared" si="5"/>
        <v>0</v>
      </c>
      <c r="T19" s="70">
        <f>'[5]6'!R19</f>
        <v>4</v>
      </c>
      <c r="U19" s="46">
        <f>[11]Шаблон!$L20+'[12]АТО-1'!$P21</f>
        <v>0</v>
      </c>
      <c r="V19" s="57">
        <f t="shared" si="6"/>
        <v>0</v>
      </c>
      <c r="W19" s="84">
        <f>'[5]6'!T19</f>
        <v>4</v>
      </c>
      <c r="X19" s="46">
        <f>'[12]АТО-1'!$P21</f>
        <v>0</v>
      </c>
      <c r="Y19" s="57">
        <f t="shared" si="7"/>
        <v>0</v>
      </c>
      <c r="Z19" s="84">
        <f>'[5]6'!W19</f>
        <v>4</v>
      </c>
      <c r="AA19" s="46">
        <f>'[12]АТО-1'!$Q21</f>
        <v>0</v>
      </c>
      <c r="AB19" s="57">
        <f t="shared" si="8"/>
        <v>0</v>
      </c>
      <c r="AC19" s="29"/>
      <c r="AD19" s="32"/>
    </row>
    <row r="20" spans="1:30" s="33" customFormat="1" ht="18" customHeight="1" x14ac:dyDescent="0.25">
      <c r="A20" s="52" t="s">
        <v>34</v>
      </c>
      <c r="B20" s="96">
        <f>'[5]6'!B20</f>
        <v>5</v>
      </c>
      <c r="C20" s="84">
        <f>[11]Шаблон!$L21+[11]Шаблон!$J21-[11]Шаблон!$K21+'[12]АТО-1'!$B22</f>
        <v>1</v>
      </c>
      <c r="D20" s="57">
        <f t="shared" si="0"/>
        <v>20</v>
      </c>
      <c r="E20" s="84">
        <f>'[5]6'!D20</f>
        <v>5</v>
      </c>
      <c r="F20" s="84">
        <f>'[12]АТО-1'!$B22</f>
        <v>1</v>
      </c>
      <c r="G20" s="57">
        <f t="shared" si="1"/>
        <v>20</v>
      </c>
      <c r="H20" s="84">
        <f>'[5]6'!G20</f>
        <v>0</v>
      </c>
      <c r="I20" s="84">
        <f>'[12]АТО-1'!$E22+[11]Шаблон!$D21</f>
        <v>0</v>
      </c>
      <c r="J20" s="57">
        <f t="shared" si="2"/>
        <v>0</v>
      </c>
      <c r="K20" s="84">
        <f>'[5]6'!J20</f>
        <v>0</v>
      </c>
      <c r="L20" s="84">
        <f>'[12]АТО-1'!$J22</f>
        <v>0</v>
      </c>
      <c r="M20" s="57">
        <f t="shared" si="3"/>
        <v>0</v>
      </c>
      <c r="N20" s="84">
        <f>'[5]6'!M20</f>
        <v>0</v>
      </c>
      <c r="O20" s="84">
        <f>'[12]АТО-1'!$N22+'[12]АТО-1'!$O22+[11]Шаблон!$G21</f>
        <v>0</v>
      </c>
      <c r="P20" s="57">
        <f t="shared" si="4"/>
        <v>0</v>
      </c>
      <c r="Q20" s="84">
        <f>'[5]6'!P20</f>
        <v>3</v>
      </c>
      <c r="R20" s="46">
        <f>'[8]1'!$M23</f>
        <v>0</v>
      </c>
      <c r="S20" s="57">
        <f t="shared" si="5"/>
        <v>0</v>
      </c>
      <c r="T20" s="70">
        <f>'[5]6'!R20</f>
        <v>4</v>
      </c>
      <c r="U20" s="46">
        <f>[11]Шаблон!$L21+'[12]АТО-1'!$P22</f>
        <v>1</v>
      </c>
      <c r="V20" s="57">
        <f t="shared" si="6"/>
        <v>25</v>
      </c>
      <c r="W20" s="84">
        <f>'[5]6'!T20</f>
        <v>4</v>
      </c>
      <c r="X20" s="46">
        <f>'[12]АТО-1'!$P22</f>
        <v>1</v>
      </c>
      <c r="Y20" s="57">
        <f t="shared" si="7"/>
        <v>25</v>
      </c>
      <c r="Z20" s="84">
        <f>'[5]6'!W20</f>
        <v>4</v>
      </c>
      <c r="AA20" s="46">
        <f>'[12]АТО-1'!$Q22</f>
        <v>0</v>
      </c>
      <c r="AB20" s="57">
        <f t="shared" si="8"/>
        <v>0</v>
      </c>
      <c r="AC20" s="29"/>
      <c r="AD20" s="32"/>
    </row>
    <row r="21" spans="1:30" s="33" customFormat="1" ht="18" customHeight="1" x14ac:dyDescent="0.25">
      <c r="A21" s="52" t="s">
        <v>35</v>
      </c>
      <c r="B21" s="96">
        <f>'[5]6'!B21</f>
        <v>2</v>
      </c>
      <c r="C21" s="84">
        <f>[11]Шаблон!$L22+[11]Шаблон!$J22-[11]Шаблон!$K22+'[12]АТО-1'!$B23</f>
        <v>1</v>
      </c>
      <c r="D21" s="57">
        <f t="shared" si="0"/>
        <v>50</v>
      </c>
      <c r="E21" s="84">
        <f>'[5]6'!D21</f>
        <v>2</v>
      </c>
      <c r="F21" s="84">
        <f>'[12]АТО-1'!$B23</f>
        <v>1</v>
      </c>
      <c r="G21" s="57">
        <f t="shared" si="1"/>
        <v>50</v>
      </c>
      <c r="H21" s="84">
        <f>'[5]6'!G21</f>
        <v>0</v>
      </c>
      <c r="I21" s="84">
        <f>'[12]АТО-1'!$E23+[11]Шаблон!$D22</f>
        <v>0</v>
      </c>
      <c r="J21" s="57">
        <f t="shared" si="2"/>
        <v>0</v>
      </c>
      <c r="K21" s="84">
        <f>'[5]6'!J21</f>
        <v>0</v>
      </c>
      <c r="L21" s="84">
        <f>'[12]АТО-1'!$J23</f>
        <v>0</v>
      </c>
      <c r="M21" s="57">
        <f t="shared" si="3"/>
        <v>0</v>
      </c>
      <c r="N21" s="84">
        <f>'[5]6'!M21</f>
        <v>0</v>
      </c>
      <c r="O21" s="84">
        <f>'[12]АТО-1'!$N23+'[12]АТО-1'!$O23+[11]Шаблон!$G22</f>
        <v>0</v>
      </c>
      <c r="P21" s="57">
        <f t="shared" si="4"/>
        <v>0</v>
      </c>
      <c r="Q21" s="84">
        <f>'[5]6'!P21</f>
        <v>0</v>
      </c>
      <c r="R21" s="46">
        <f>'[8]1'!$M24</f>
        <v>0</v>
      </c>
      <c r="S21" s="57">
        <f t="shared" si="5"/>
        <v>0</v>
      </c>
      <c r="T21" s="70">
        <f>'[5]6'!R21</f>
        <v>2</v>
      </c>
      <c r="U21" s="46">
        <f>[11]Шаблон!$L22+'[12]АТО-1'!$P23</f>
        <v>1</v>
      </c>
      <c r="V21" s="57">
        <f t="shared" si="6"/>
        <v>50</v>
      </c>
      <c r="W21" s="84">
        <f>'[5]6'!T21</f>
        <v>2</v>
      </c>
      <c r="X21" s="46">
        <f>'[12]АТО-1'!$P23</f>
        <v>1</v>
      </c>
      <c r="Y21" s="57">
        <f t="shared" si="7"/>
        <v>50</v>
      </c>
      <c r="Z21" s="84">
        <f>'[5]6'!W21</f>
        <v>2</v>
      </c>
      <c r="AA21" s="46">
        <f>'[12]АТО-1'!$Q23</f>
        <v>0</v>
      </c>
      <c r="AB21" s="57">
        <f t="shared" si="8"/>
        <v>0</v>
      </c>
      <c r="AC21" s="29"/>
      <c r="AD21" s="32"/>
    </row>
    <row r="22" spans="1:30" s="33" customFormat="1" ht="18" customHeight="1" x14ac:dyDescent="0.25">
      <c r="A22" s="52" t="s">
        <v>36</v>
      </c>
      <c r="B22" s="96">
        <f>'[5]6'!B22</f>
        <v>0</v>
      </c>
      <c r="C22" s="84">
        <f>[11]Шаблон!$L23+[11]Шаблон!$J23-[11]Шаблон!$K23+'[12]АТО-1'!$B24</f>
        <v>0</v>
      </c>
      <c r="D22" s="57">
        <f t="shared" si="0"/>
        <v>0</v>
      </c>
      <c r="E22" s="84">
        <f>'[5]6'!D22</f>
        <v>0</v>
      </c>
      <c r="F22" s="84">
        <f>'[12]АТО-1'!$B24</f>
        <v>0</v>
      </c>
      <c r="G22" s="57">
        <f t="shared" si="1"/>
        <v>0</v>
      </c>
      <c r="H22" s="84">
        <f>'[5]6'!G22</f>
        <v>0</v>
      </c>
      <c r="I22" s="84">
        <f>'[12]АТО-1'!$E24+[11]Шаблон!$D23</f>
        <v>0</v>
      </c>
      <c r="J22" s="57">
        <f t="shared" si="2"/>
        <v>0</v>
      </c>
      <c r="K22" s="84">
        <f>'[5]6'!J22</f>
        <v>0</v>
      </c>
      <c r="L22" s="84">
        <f>'[12]АТО-1'!$J24</f>
        <v>0</v>
      </c>
      <c r="M22" s="57">
        <f t="shared" si="3"/>
        <v>0</v>
      </c>
      <c r="N22" s="84">
        <f>'[5]6'!M22</f>
        <v>0</v>
      </c>
      <c r="O22" s="84">
        <f>'[12]АТО-1'!$N24+'[12]АТО-1'!$O24+[11]Шаблон!$G23</f>
        <v>0</v>
      </c>
      <c r="P22" s="57">
        <f t="shared" si="4"/>
        <v>0</v>
      </c>
      <c r="Q22" s="84">
        <f>'[5]6'!P22</f>
        <v>0</v>
      </c>
      <c r="R22" s="46">
        <f>'[8]1'!$M25</f>
        <v>0</v>
      </c>
      <c r="S22" s="57">
        <f t="shared" si="5"/>
        <v>0</v>
      </c>
      <c r="T22" s="70">
        <f>'[5]6'!R22</f>
        <v>0</v>
      </c>
      <c r="U22" s="46">
        <f>[11]Шаблон!$L23+'[12]АТО-1'!$P24</f>
        <v>0</v>
      </c>
      <c r="V22" s="57">
        <f t="shared" si="6"/>
        <v>0</v>
      </c>
      <c r="W22" s="84">
        <f>'[5]6'!T22</f>
        <v>0</v>
      </c>
      <c r="X22" s="46">
        <f>'[12]АТО-1'!$P24</f>
        <v>0</v>
      </c>
      <c r="Y22" s="57">
        <f t="shared" si="7"/>
        <v>0</v>
      </c>
      <c r="Z22" s="84">
        <f>'[5]6'!W22</f>
        <v>0</v>
      </c>
      <c r="AA22" s="46">
        <f>'[12]АТО-1'!$Q24</f>
        <v>0</v>
      </c>
      <c r="AB22" s="57">
        <f t="shared" si="8"/>
        <v>0</v>
      </c>
      <c r="AC22" s="29"/>
      <c r="AD22" s="32"/>
    </row>
    <row r="23" spans="1:30" s="33" customFormat="1" ht="18" customHeight="1" x14ac:dyDescent="0.25">
      <c r="A23" s="52" t="s">
        <v>37</v>
      </c>
      <c r="B23" s="96">
        <f>'[5]6'!B23</f>
        <v>0</v>
      </c>
      <c r="C23" s="84">
        <f>[11]Шаблон!$L24+[11]Шаблон!$J24-[11]Шаблон!$K24+'[12]АТО-1'!$B25</f>
        <v>0</v>
      </c>
      <c r="D23" s="57">
        <f t="shared" si="0"/>
        <v>0</v>
      </c>
      <c r="E23" s="84">
        <f>'[5]6'!D23</f>
        <v>0</v>
      </c>
      <c r="F23" s="84">
        <f>'[12]АТО-1'!$B25</f>
        <v>0</v>
      </c>
      <c r="G23" s="57">
        <f t="shared" si="1"/>
        <v>0</v>
      </c>
      <c r="H23" s="84">
        <f>'[5]6'!G23</f>
        <v>0</v>
      </c>
      <c r="I23" s="84">
        <f>'[12]АТО-1'!$E25+[11]Шаблон!$D24</f>
        <v>0</v>
      </c>
      <c r="J23" s="57">
        <f t="shared" si="2"/>
        <v>0</v>
      </c>
      <c r="K23" s="84">
        <f>'[5]6'!J23</f>
        <v>0</v>
      </c>
      <c r="L23" s="84">
        <f>'[12]АТО-1'!$J25</f>
        <v>0</v>
      </c>
      <c r="M23" s="57">
        <f t="shared" si="3"/>
        <v>0</v>
      </c>
      <c r="N23" s="84">
        <f>'[5]6'!M23</f>
        <v>0</v>
      </c>
      <c r="O23" s="84">
        <f>'[12]АТО-1'!$N25+'[12]АТО-1'!$O25+[11]Шаблон!$G24</f>
        <v>0</v>
      </c>
      <c r="P23" s="57">
        <f t="shared" si="4"/>
        <v>0</v>
      </c>
      <c r="Q23" s="84">
        <f>'[5]6'!P23</f>
        <v>0</v>
      </c>
      <c r="R23" s="46">
        <f>'[8]1'!$M26</f>
        <v>0</v>
      </c>
      <c r="S23" s="57">
        <f t="shared" si="5"/>
        <v>0</v>
      </c>
      <c r="T23" s="70">
        <f>'[5]6'!R23</f>
        <v>5</v>
      </c>
      <c r="U23" s="46">
        <f>[11]Шаблон!$L24+'[12]АТО-1'!$P25</f>
        <v>0</v>
      </c>
      <c r="V23" s="57">
        <f t="shared" si="6"/>
        <v>0</v>
      </c>
      <c r="W23" s="84">
        <f>'[5]6'!T23</f>
        <v>5</v>
      </c>
      <c r="X23" s="46">
        <f>'[12]АТО-1'!$P25</f>
        <v>0</v>
      </c>
      <c r="Y23" s="57">
        <f t="shared" si="7"/>
        <v>0</v>
      </c>
      <c r="Z23" s="84">
        <f>'[5]6'!W23</f>
        <v>0</v>
      </c>
      <c r="AA23" s="46">
        <f>'[12]АТО-1'!$Q25</f>
        <v>0</v>
      </c>
      <c r="AB23" s="57">
        <f t="shared" si="8"/>
        <v>0</v>
      </c>
      <c r="AC23" s="29"/>
      <c r="AD23" s="32"/>
    </row>
    <row r="24" spans="1:30" s="33" customFormat="1" ht="18" customHeight="1" x14ac:dyDescent="0.25">
      <c r="A24" s="52" t="s">
        <v>38</v>
      </c>
      <c r="B24" s="96">
        <f>'[5]6'!B24</f>
        <v>5</v>
      </c>
      <c r="C24" s="84">
        <f>[11]Шаблон!$L25+[11]Шаблон!$J25-[11]Шаблон!$K25+'[12]АТО-1'!$B26</f>
        <v>0</v>
      </c>
      <c r="D24" s="57">
        <f t="shared" si="0"/>
        <v>0</v>
      </c>
      <c r="E24" s="84">
        <f>'[5]6'!D24</f>
        <v>5</v>
      </c>
      <c r="F24" s="84">
        <f>'[12]АТО-1'!$B26</f>
        <v>0</v>
      </c>
      <c r="G24" s="57">
        <f t="shared" si="1"/>
        <v>0</v>
      </c>
      <c r="H24" s="84">
        <f>'[5]6'!G24</f>
        <v>0</v>
      </c>
      <c r="I24" s="84">
        <f>'[12]АТО-1'!$E26+[11]Шаблон!$D25</f>
        <v>0</v>
      </c>
      <c r="J24" s="57">
        <f t="shared" si="2"/>
        <v>0</v>
      </c>
      <c r="K24" s="84">
        <f>'[5]6'!J24</f>
        <v>0</v>
      </c>
      <c r="L24" s="84">
        <f>'[12]АТО-1'!$J26</f>
        <v>0</v>
      </c>
      <c r="M24" s="57">
        <f t="shared" si="3"/>
        <v>0</v>
      </c>
      <c r="N24" s="84">
        <f>'[5]6'!M24</f>
        <v>0</v>
      </c>
      <c r="O24" s="84">
        <f>'[12]АТО-1'!$N26+'[12]АТО-1'!$O26+[11]Шаблон!$G25</f>
        <v>0</v>
      </c>
      <c r="P24" s="57">
        <f t="shared" si="4"/>
        <v>0</v>
      </c>
      <c r="Q24" s="84">
        <f>'[5]6'!P24</f>
        <v>4</v>
      </c>
      <c r="R24" s="46">
        <f>'[8]1'!$M27</f>
        <v>0</v>
      </c>
      <c r="S24" s="57">
        <f t="shared" si="5"/>
        <v>0</v>
      </c>
      <c r="T24" s="70">
        <f>'[5]6'!R24</f>
        <v>0</v>
      </c>
      <c r="U24" s="46">
        <f>[11]Шаблон!$L25+'[12]АТО-1'!$P26</f>
        <v>0</v>
      </c>
      <c r="V24" s="57">
        <f t="shared" si="6"/>
        <v>0</v>
      </c>
      <c r="W24" s="84">
        <f>'[5]6'!T24</f>
        <v>0</v>
      </c>
      <c r="X24" s="46">
        <f>'[12]АТО-1'!$P26</f>
        <v>0</v>
      </c>
      <c r="Y24" s="57">
        <f t="shared" si="7"/>
        <v>0</v>
      </c>
      <c r="Z24" s="84">
        <f>'[5]6'!W24</f>
        <v>3</v>
      </c>
      <c r="AA24" s="46">
        <f>'[12]АТО-1'!$Q26</f>
        <v>0</v>
      </c>
      <c r="AB24" s="57">
        <f t="shared" si="8"/>
        <v>0</v>
      </c>
      <c r="AC24" s="29"/>
      <c r="AD24" s="32"/>
    </row>
    <row r="25" spans="1:30" s="33" customFormat="1" ht="18" customHeight="1" x14ac:dyDescent="0.25">
      <c r="A25" s="53" t="s">
        <v>39</v>
      </c>
      <c r="B25" s="96">
        <f>'[5]6'!B25</f>
        <v>0</v>
      </c>
      <c r="C25" s="84">
        <f>[11]Шаблон!$L26+[11]Шаблон!$J26-[11]Шаблон!$K26+'[12]АТО-1'!$B27</f>
        <v>0</v>
      </c>
      <c r="D25" s="57">
        <f t="shared" si="0"/>
        <v>0</v>
      </c>
      <c r="E25" s="84">
        <f>'[5]6'!D25</f>
        <v>0</v>
      </c>
      <c r="F25" s="84">
        <f>'[12]АТО-1'!$B27</f>
        <v>0</v>
      </c>
      <c r="G25" s="57">
        <f t="shared" si="1"/>
        <v>0</v>
      </c>
      <c r="H25" s="84">
        <f>'[5]6'!G25</f>
        <v>0</v>
      </c>
      <c r="I25" s="84">
        <f>'[12]АТО-1'!$E27+[11]Шаблон!$D26</f>
        <v>0</v>
      </c>
      <c r="J25" s="57">
        <f t="shared" si="2"/>
        <v>0</v>
      </c>
      <c r="K25" s="84">
        <f>'[5]6'!J25</f>
        <v>0</v>
      </c>
      <c r="L25" s="84">
        <f>'[12]АТО-1'!$J27</f>
        <v>0</v>
      </c>
      <c r="M25" s="57">
        <f t="shared" si="3"/>
        <v>0</v>
      </c>
      <c r="N25" s="84">
        <f>'[5]6'!M25</f>
        <v>0</v>
      </c>
      <c r="O25" s="84">
        <f>'[12]АТО-1'!$N27+'[12]АТО-1'!$O27+[11]Шаблон!$G26</f>
        <v>0</v>
      </c>
      <c r="P25" s="57">
        <f t="shared" si="4"/>
        <v>0</v>
      </c>
      <c r="Q25" s="84">
        <f>'[5]6'!P25</f>
        <v>0</v>
      </c>
      <c r="R25" s="46">
        <f>'[8]1'!$M28</f>
        <v>0</v>
      </c>
      <c r="S25" s="57">
        <f t="shared" si="5"/>
        <v>0</v>
      </c>
      <c r="T25" s="70">
        <f>'[5]6'!R25</f>
        <v>0</v>
      </c>
      <c r="U25" s="46">
        <f>[11]Шаблон!$L26+'[12]АТО-1'!$P27</f>
        <v>0</v>
      </c>
      <c r="V25" s="57">
        <f t="shared" si="6"/>
        <v>0</v>
      </c>
      <c r="W25" s="84">
        <f>'[5]6'!T25</f>
        <v>0</v>
      </c>
      <c r="X25" s="46">
        <f>'[12]АТО-1'!$P27</f>
        <v>0</v>
      </c>
      <c r="Y25" s="57">
        <f t="shared" si="7"/>
        <v>0</v>
      </c>
      <c r="Z25" s="84">
        <f>'[5]6'!W25</f>
        <v>0</v>
      </c>
      <c r="AA25" s="46">
        <f>'[12]АТО-1'!$Q27</f>
        <v>0</v>
      </c>
      <c r="AB25" s="57">
        <f t="shared" si="8"/>
        <v>0</v>
      </c>
      <c r="AC25" s="29"/>
      <c r="AD25" s="32"/>
    </row>
    <row r="26" spans="1:30" s="33" customFormat="1" ht="18" customHeight="1" x14ac:dyDescent="0.25">
      <c r="A26" s="52" t="s">
        <v>40</v>
      </c>
      <c r="B26" s="96">
        <f>'[5]6'!B26</f>
        <v>144</v>
      </c>
      <c r="C26" s="84">
        <f>[11]Шаблон!$L27+[11]Шаблон!$J27-[11]Шаблон!$K27+'[12]АТО-1'!$B28</f>
        <v>23</v>
      </c>
      <c r="D26" s="57">
        <f t="shared" si="0"/>
        <v>15.972222222222221</v>
      </c>
      <c r="E26" s="84">
        <f>'[5]6'!D26</f>
        <v>141</v>
      </c>
      <c r="F26" s="84">
        <f>'[12]АТО-1'!$B28</f>
        <v>23</v>
      </c>
      <c r="G26" s="57">
        <f t="shared" si="1"/>
        <v>16.312056737588655</v>
      </c>
      <c r="H26" s="84">
        <f>'[5]6'!G26</f>
        <v>13</v>
      </c>
      <c r="I26" s="84">
        <f>'[12]АТО-1'!$E28+[11]Шаблон!$D27</f>
        <v>0</v>
      </c>
      <c r="J26" s="57">
        <f t="shared" si="2"/>
        <v>0</v>
      </c>
      <c r="K26" s="84">
        <f>'[5]6'!J26</f>
        <v>0</v>
      </c>
      <c r="L26" s="84">
        <f>'[12]АТО-1'!$J28</f>
        <v>0</v>
      </c>
      <c r="M26" s="57">
        <f t="shared" si="3"/>
        <v>0</v>
      </c>
      <c r="N26" s="84">
        <f>'[5]6'!M26</f>
        <v>0</v>
      </c>
      <c r="O26" s="84">
        <f>'[12]АТО-1'!$N28+'[12]АТО-1'!$O28+[11]Шаблон!$G27</f>
        <v>0</v>
      </c>
      <c r="P26" s="57">
        <f t="shared" si="4"/>
        <v>0</v>
      </c>
      <c r="Q26" s="84">
        <f>'[5]6'!P26</f>
        <v>77</v>
      </c>
      <c r="R26" s="46">
        <f>'[8]1'!$M29</f>
        <v>14</v>
      </c>
      <c r="S26" s="57">
        <f t="shared" si="5"/>
        <v>18.181818181818183</v>
      </c>
      <c r="T26" s="70">
        <f>'[5]6'!R26</f>
        <v>121</v>
      </c>
      <c r="U26" s="46">
        <f>[11]Шаблон!$L27+'[12]АТО-1'!$P28</f>
        <v>12</v>
      </c>
      <c r="V26" s="57">
        <f t="shared" si="6"/>
        <v>9.9173553719008272</v>
      </c>
      <c r="W26" s="84">
        <f>'[5]6'!T26</f>
        <v>118</v>
      </c>
      <c r="X26" s="46">
        <f>'[12]АТО-1'!$P28</f>
        <v>12</v>
      </c>
      <c r="Y26" s="57">
        <f t="shared" si="7"/>
        <v>10.16949152542373</v>
      </c>
      <c r="Z26" s="84">
        <f>'[5]6'!W26</f>
        <v>106</v>
      </c>
      <c r="AA26" s="46">
        <f>'[12]АТО-1'!$Q28</f>
        <v>7</v>
      </c>
      <c r="AB26" s="57">
        <f t="shared" si="8"/>
        <v>6.6037735849056602</v>
      </c>
      <c r="AC26" s="29"/>
      <c r="AD26" s="32"/>
    </row>
    <row r="27" spans="1:30" s="33" customFormat="1" ht="18" customHeight="1" x14ac:dyDescent="0.25">
      <c r="A27" s="52" t="s">
        <v>41</v>
      </c>
      <c r="B27" s="96">
        <f>'[5]6'!B27</f>
        <v>14</v>
      </c>
      <c r="C27" s="84">
        <f>[11]Шаблон!$L28+[11]Шаблон!$J28-[11]Шаблон!$K28+'[12]АТО-1'!$B29</f>
        <v>0</v>
      </c>
      <c r="D27" s="57">
        <f t="shared" si="0"/>
        <v>0</v>
      </c>
      <c r="E27" s="84">
        <f>'[5]6'!D27</f>
        <v>14</v>
      </c>
      <c r="F27" s="84">
        <f>'[12]АТО-1'!$B29</f>
        <v>0</v>
      </c>
      <c r="G27" s="57">
        <f t="shared" si="1"/>
        <v>0</v>
      </c>
      <c r="H27" s="84">
        <f>'[5]6'!G27</f>
        <v>1</v>
      </c>
      <c r="I27" s="84">
        <f>'[12]АТО-1'!$E29+[11]Шаблон!$D28</f>
        <v>0</v>
      </c>
      <c r="J27" s="57">
        <f t="shared" si="2"/>
        <v>0</v>
      </c>
      <c r="K27" s="84">
        <f>'[5]6'!J27</f>
        <v>0</v>
      </c>
      <c r="L27" s="84">
        <f>'[12]АТО-1'!$J29</f>
        <v>0</v>
      </c>
      <c r="M27" s="57">
        <f t="shared" si="3"/>
        <v>0</v>
      </c>
      <c r="N27" s="84">
        <f>'[5]6'!M27</f>
        <v>0</v>
      </c>
      <c r="O27" s="84">
        <f>'[12]АТО-1'!$N29+'[12]АТО-1'!$O29+[11]Шаблон!$G28</f>
        <v>0</v>
      </c>
      <c r="P27" s="57">
        <f t="shared" si="4"/>
        <v>0</v>
      </c>
      <c r="Q27" s="84">
        <f>'[5]6'!P27</f>
        <v>13</v>
      </c>
      <c r="R27" s="46">
        <f>'[8]1'!$M30</f>
        <v>0</v>
      </c>
      <c r="S27" s="57">
        <f t="shared" si="5"/>
        <v>0</v>
      </c>
      <c r="T27" s="70">
        <f>'[5]6'!R27</f>
        <v>13</v>
      </c>
      <c r="U27" s="46">
        <f>[11]Шаблон!$L28+'[12]АТО-1'!$P29</f>
        <v>0</v>
      </c>
      <c r="V27" s="57">
        <f t="shared" si="6"/>
        <v>0</v>
      </c>
      <c r="W27" s="84">
        <f>'[5]6'!T27</f>
        <v>13</v>
      </c>
      <c r="X27" s="46">
        <f>'[12]АТО-1'!$P29</f>
        <v>0</v>
      </c>
      <c r="Y27" s="57">
        <f t="shared" si="7"/>
        <v>0</v>
      </c>
      <c r="Z27" s="84">
        <f>'[5]6'!W27</f>
        <v>12</v>
      </c>
      <c r="AA27" s="46">
        <f>'[12]АТО-1'!$Q29</f>
        <v>0</v>
      </c>
      <c r="AB27" s="57">
        <f t="shared" si="8"/>
        <v>0</v>
      </c>
      <c r="AC27" s="29"/>
      <c r="AD27" s="32"/>
    </row>
    <row r="28" spans="1:30" s="33" customFormat="1" ht="18" customHeight="1" x14ac:dyDescent="0.25">
      <c r="A28" s="54" t="s">
        <v>42</v>
      </c>
      <c r="B28" s="96">
        <f>'[5]6'!B28</f>
        <v>19</v>
      </c>
      <c r="C28" s="84">
        <f>[11]Шаблон!$L29+[11]Шаблон!$J29-[11]Шаблон!$K29+'[12]АТО-1'!$B30</f>
        <v>1</v>
      </c>
      <c r="D28" s="57">
        <f t="shared" si="0"/>
        <v>5.2631578947368416</v>
      </c>
      <c r="E28" s="84">
        <f>'[5]6'!D28</f>
        <v>19</v>
      </c>
      <c r="F28" s="84">
        <f>'[12]АТО-1'!$B30</f>
        <v>0</v>
      </c>
      <c r="G28" s="57">
        <f t="shared" si="1"/>
        <v>0</v>
      </c>
      <c r="H28" s="84">
        <f>'[5]6'!G28</f>
        <v>0</v>
      </c>
      <c r="I28" s="84">
        <f>'[12]АТО-1'!$E30+[11]Шаблон!$D29</f>
        <v>0</v>
      </c>
      <c r="J28" s="57">
        <f t="shared" si="2"/>
        <v>0</v>
      </c>
      <c r="K28" s="84">
        <f>'[5]6'!J28</f>
        <v>0</v>
      </c>
      <c r="L28" s="84">
        <f>'[12]АТО-1'!$J30</f>
        <v>0</v>
      </c>
      <c r="M28" s="57">
        <f t="shared" si="3"/>
        <v>0</v>
      </c>
      <c r="N28" s="84">
        <f>'[5]6'!M28</f>
        <v>0</v>
      </c>
      <c r="O28" s="84">
        <f>'[12]АТО-1'!$N30+'[12]АТО-1'!$O30+[11]Шаблон!$G29</f>
        <v>0</v>
      </c>
      <c r="P28" s="57">
        <f t="shared" si="4"/>
        <v>0</v>
      </c>
      <c r="Q28" s="84">
        <f>'[5]6'!P28</f>
        <v>19</v>
      </c>
      <c r="R28" s="46">
        <f>'[8]1'!$M31</f>
        <v>1</v>
      </c>
      <c r="S28" s="57">
        <f t="shared" si="5"/>
        <v>5.2631578947368416</v>
      </c>
      <c r="T28" s="70">
        <f>'[5]6'!R28</f>
        <v>17</v>
      </c>
      <c r="U28" s="46">
        <f>[11]Шаблон!$L29+'[12]АТО-1'!$P30</f>
        <v>1</v>
      </c>
      <c r="V28" s="57">
        <f t="shared" si="6"/>
        <v>5.8823529411764701</v>
      </c>
      <c r="W28" s="84">
        <f>'[5]6'!T28</f>
        <v>17</v>
      </c>
      <c r="X28" s="46">
        <f>'[12]АТО-1'!$P30</f>
        <v>0</v>
      </c>
      <c r="Y28" s="57">
        <f t="shared" si="7"/>
        <v>0</v>
      </c>
      <c r="Z28" s="84">
        <f>'[5]6'!W28</f>
        <v>15</v>
      </c>
      <c r="AA28" s="46">
        <f>'[12]АТО-1'!$Q30</f>
        <v>0</v>
      </c>
      <c r="AB28" s="57">
        <f t="shared" si="8"/>
        <v>0</v>
      </c>
      <c r="AC28" s="29"/>
      <c r="AD28" s="32"/>
    </row>
    <row r="29" spans="1:30" s="33" customFormat="1" ht="18" customHeight="1" x14ac:dyDescent="0.25">
      <c r="A29" s="89"/>
      <c r="B29" s="89"/>
      <c r="C29" s="93"/>
      <c r="D29" s="93"/>
      <c r="E29" s="93"/>
      <c r="F29" s="93"/>
      <c r="G29" s="90"/>
      <c r="H29" s="93"/>
      <c r="I29" s="93"/>
      <c r="J29" s="90"/>
      <c r="K29" s="93"/>
      <c r="L29" s="93"/>
      <c r="M29" s="90"/>
      <c r="N29" s="128" t="s">
        <v>76</v>
      </c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91"/>
      <c r="AC29" s="29"/>
      <c r="AD29" s="32"/>
    </row>
    <row r="30" spans="1:30" ht="54" customHeight="1" x14ac:dyDescent="0.2">
      <c r="A30" s="35"/>
      <c r="B30" s="75"/>
      <c r="C30" s="35"/>
      <c r="D30" s="75"/>
      <c r="E30" s="36"/>
      <c r="F30" s="35"/>
      <c r="G30" s="35"/>
      <c r="H30" s="35"/>
      <c r="I30" s="35"/>
      <c r="J30" s="35"/>
      <c r="K30" s="38"/>
      <c r="L30" s="38"/>
      <c r="M30" s="38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</row>
    <row r="31" spans="1:30" x14ac:dyDescent="0.2">
      <c r="A31" s="39"/>
      <c r="B31" s="77"/>
      <c r="C31" s="39"/>
      <c r="D31" s="77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77"/>
      <c r="C32" s="39"/>
      <c r="D32" s="77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 x14ac:dyDescent="0.2">
      <c r="A33" s="39"/>
      <c r="B33" s="77"/>
      <c r="C33" s="39"/>
      <c r="D33" s="77"/>
      <c r="E33" s="39"/>
      <c r="F33" s="39"/>
      <c r="G33" s="39"/>
      <c r="H33" s="39"/>
      <c r="I33" s="39"/>
      <c r="J33" s="39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  <row r="85" spans="11:25" x14ac:dyDescent="0.2"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</row>
  </sheetData>
  <mergeCells count="43">
    <mergeCell ref="N30:AB30"/>
    <mergeCell ref="X1:Y1"/>
    <mergeCell ref="X2:Y2"/>
    <mergeCell ref="Z2:AA2"/>
    <mergeCell ref="N3:P3"/>
    <mergeCell ref="Q3:S3"/>
    <mergeCell ref="W3:Y3"/>
    <mergeCell ref="Z3:AB3"/>
    <mergeCell ref="S4:S5"/>
    <mergeCell ref="N4:N5"/>
    <mergeCell ref="O4:O5"/>
    <mergeCell ref="P4:P5"/>
    <mergeCell ref="Q4:Q5"/>
    <mergeCell ref="R4:R5"/>
    <mergeCell ref="N29:AA29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1:M1"/>
    <mergeCell ref="Z4:Z5"/>
    <mergeCell ref="AA4:AA5"/>
    <mergeCell ref="AB4:AB5"/>
    <mergeCell ref="U4:U5"/>
    <mergeCell ref="W4:W5"/>
    <mergeCell ref="X4:X5"/>
    <mergeCell ref="Y4:Y5"/>
    <mergeCell ref="B3:D3"/>
    <mergeCell ref="T3:V3"/>
    <mergeCell ref="B4:B5"/>
    <mergeCell ref="D4:D5"/>
    <mergeCell ref="T4:T5"/>
    <mergeCell ref="V4:V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D16" sqref="D16:E16"/>
    </sheetView>
  </sheetViews>
  <sheetFormatPr defaultColWidth="8" defaultRowHeight="12.75" x14ac:dyDescent="0.2"/>
  <cols>
    <col min="1" max="1" width="60.85546875" style="2" customWidth="1"/>
    <col min="2" max="2" width="28.85546875" style="2" customWidth="1"/>
    <col min="3" max="3" width="26.7109375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67.5" customHeight="1" x14ac:dyDescent="0.2">
      <c r="A1" s="99" t="s">
        <v>44</v>
      </c>
      <c r="B1" s="99"/>
      <c r="C1" s="99"/>
      <c r="D1" s="99"/>
      <c r="E1" s="99"/>
    </row>
    <row r="2" spans="1:11" ht="20.25" customHeight="1" x14ac:dyDescent="0.2">
      <c r="A2" s="129" t="s">
        <v>17</v>
      </c>
      <c r="B2" s="129"/>
      <c r="C2" s="129"/>
      <c r="D2" s="129"/>
      <c r="E2" s="129"/>
    </row>
    <row r="3" spans="1:11" s="3" customFormat="1" ht="23.25" customHeight="1" x14ac:dyDescent="0.25">
      <c r="A3" s="104" t="s">
        <v>0</v>
      </c>
      <c r="B3" s="100" t="s">
        <v>77</v>
      </c>
      <c r="C3" s="100" t="s">
        <v>78</v>
      </c>
      <c r="D3" s="102" t="s">
        <v>1</v>
      </c>
      <c r="E3" s="103"/>
    </row>
    <row r="4" spans="1:11" s="3" customFormat="1" ht="28.5" customHeight="1" x14ac:dyDescent="0.25">
      <c r="A4" s="105"/>
      <c r="B4" s="101"/>
      <c r="C4" s="101"/>
      <c r="D4" s="4" t="s">
        <v>2</v>
      </c>
      <c r="E4" s="5" t="s">
        <v>53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24" customHeight="1" x14ac:dyDescent="0.25">
      <c r="A6" s="9" t="s">
        <v>46</v>
      </c>
      <c r="B6" s="59">
        <f>'8'!B7</f>
        <v>60</v>
      </c>
      <c r="C6" s="58">
        <f>'8'!C7</f>
        <v>315</v>
      </c>
      <c r="D6" s="55">
        <f t="shared" ref="D6" si="0">IF(B6=0,0,C6/B6)*100</f>
        <v>525</v>
      </c>
      <c r="E6" s="49">
        <f t="shared" ref="E6" si="1">C6-B6</f>
        <v>255</v>
      </c>
      <c r="K6" s="11"/>
    </row>
    <row r="7" spans="1:11" s="3" customFormat="1" ht="31.5" customHeight="1" x14ac:dyDescent="0.25">
      <c r="A7" s="9" t="s">
        <v>47</v>
      </c>
      <c r="B7" s="58">
        <f>'8'!E7</f>
        <v>58</v>
      </c>
      <c r="C7" s="58">
        <f>'8'!F7</f>
        <v>307</v>
      </c>
      <c r="D7" s="55">
        <f t="shared" ref="D7:D11" si="2">IF(B7=0,0,C7/B7)*100</f>
        <v>529.31034482758616</v>
      </c>
      <c r="E7" s="49">
        <f t="shared" ref="E7:E11" si="3">C7-B7</f>
        <v>249</v>
      </c>
      <c r="K7" s="11"/>
    </row>
    <row r="8" spans="1:11" s="3" customFormat="1" ht="54.75" customHeight="1" x14ac:dyDescent="0.25">
      <c r="A8" s="12" t="s">
        <v>48</v>
      </c>
      <c r="B8" s="58">
        <f>'8'!H7</f>
        <v>5</v>
      </c>
      <c r="C8" s="58">
        <f>'8'!I7</f>
        <v>14</v>
      </c>
      <c r="D8" s="55">
        <f t="shared" si="2"/>
        <v>280</v>
      </c>
      <c r="E8" s="49">
        <f t="shared" si="3"/>
        <v>9</v>
      </c>
      <c r="K8" s="11"/>
    </row>
    <row r="9" spans="1:11" s="3" customFormat="1" ht="35.25" customHeight="1" x14ac:dyDescent="0.25">
      <c r="A9" s="13" t="s">
        <v>49</v>
      </c>
      <c r="B9" s="58">
        <f>'8'!K7</f>
        <v>0</v>
      </c>
      <c r="C9" s="58">
        <f>'8'!L7</f>
        <v>0</v>
      </c>
      <c r="D9" s="55">
        <f t="shared" si="2"/>
        <v>0</v>
      </c>
      <c r="E9" s="49">
        <f t="shared" si="3"/>
        <v>0</v>
      </c>
      <c r="K9" s="11"/>
    </row>
    <row r="10" spans="1:11" s="3" customFormat="1" ht="45.75" customHeight="1" x14ac:dyDescent="0.25">
      <c r="A10" s="13" t="s">
        <v>15</v>
      </c>
      <c r="B10" s="58">
        <f>'8'!N7</f>
        <v>1</v>
      </c>
      <c r="C10" s="58">
        <f>'8'!O7</f>
        <v>0</v>
      </c>
      <c r="D10" s="55">
        <f t="shared" si="2"/>
        <v>0</v>
      </c>
      <c r="E10" s="49">
        <f t="shared" si="3"/>
        <v>-1</v>
      </c>
      <c r="K10" s="11"/>
    </row>
    <row r="11" spans="1:11" s="3" customFormat="1" ht="55.5" customHeight="1" x14ac:dyDescent="0.25">
      <c r="A11" s="13" t="s">
        <v>50</v>
      </c>
      <c r="B11" s="58">
        <f>'8'!Q7</f>
        <v>38</v>
      </c>
      <c r="C11" s="58">
        <f>'8'!R7</f>
        <v>162</v>
      </c>
      <c r="D11" s="55">
        <f t="shared" si="2"/>
        <v>426.31578947368428</v>
      </c>
      <c r="E11" s="49">
        <f t="shared" si="3"/>
        <v>124</v>
      </c>
      <c r="K11" s="11"/>
    </row>
    <row r="12" spans="1:11" s="3" customFormat="1" ht="12.75" customHeight="1" x14ac:dyDescent="0.25">
      <c r="A12" s="106" t="s">
        <v>4</v>
      </c>
      <c r="B12" s="107"/>
      <c r="C12" s="107"/>
      <c r="D12" s="107"/>
      <c r="E12" s="107"/>
      <c r="K12" s="11"/>
    </row>
    <row r="13" spans="1:11" s="3" customFormat="1" ht="12.75" customHeight="1" x14ac:dyDescent="0.25">
      <c r="A13" s="108"/>
      <c r="B13" s="109"/>
      <c r="C13" s="109"/>
      <c r="D13" s="109"/>
      <c r="E13" s="109"/>
      <c r="K13" s="11"/>
    </row>
    <row r="14" spans="1:11" s="3" customFormat="1" ht="20.25" customHeight="1" x14ac:dyDescent="0.25">
      <c r="A14" s="104" t="s">
        <v>0</v>
      </c>
      <c r="B14" s="110" t="s">
        <v>79</v>
      </c>
      <c r="C14" s="110" t="s">
        <v>80</v>
      </c>
      <c r="D14" s="102" t="s">
        <v>1</v>
      </c>
      <c r="E14" s="103"/>
      <c r="K14" s="11"/>
    </row>
    <row r="15" spans="1:11" ht="35.25" customHeight="1" x14ac:dyDescent="0.2">
      <c r="A15" s="105"/>
      <c r="B15" s="110"/>
      <c r="C15" s="110"/>
      <c r="D15" s="4" t="s">
        <v>2</v>
      </c>
      <c r="E15" s="5" t="s">
        <v>53</v>
      </c>
      <c r="K15" s="11"/>
    </row>
    <row r="16" spans="1:11" ht="24" customHeight="1" x14ac:dyDescent="0.2">
      <c r="A16" s="9" t="s">
        <v>90</v>
      </c>
      <c r="B16" s="59">
        <f>'8'!T7</f>
        <v>49</v>
      </c>
      <c r="C16" s="59">
        <f>'8'!U7</f>
        <v>238</v>
      </c>
      <c r="D16" s="55">
        <f t="shared" ref="D16" si="4">IF(B16=0,0,C16/B16)*100</f>
        <v>485.71428571428567</v>
      </c>
      <c r="E16" s="49">
        <f t="shared" ref="E16" si="5">C16-B16</f>
        <v>189</v>
      </c>
      <c r="K16" s="11"/>
    </row>
    <row r="17" spans="1:11" ht="25.5" customHeight="1" x14ac:dyDescent="0.2">
      <c r="A17" s="1" t="s">
        <v>47</v>
      </c>
      <c r="B17" s="59">
        <f>'8'!W7</f>
        <v>47</v>
      </c>
      <c r="C17" s="59">
        <f>'8'!X7</f>
        <v>234</v>
      </c>
      <c r="D17" s="48">
        <f t="shared" ref="D17:D18" si="6">C17/B17%</f>
        <v>497.87234042553195</v>
      </c>
      <c r="E17" s="49">
        <f t="shared" ref="E17:E18" si="7">C17-B17</f>
        <v>187</v>
      </c>
      <c r="K17" s="11"/>
    </row>
    <row r="18" spans="1:11" ht="33.75" customHeight="1" x14ac:dyDescent="0.2">
      <c r="A18" s="1" t="s">
        <v>51</v>
      </c>
      <c r="B18" s="59">
        <f>'8'!Z7</f>
        <v>35</v>
      </c>
      <c r="C18" s="59">
        <f>'8'!AA7</f>
        <v>131</v>
      </c>
      <c r="D18" s="48">
        <f t="shared" si="6"/>
        <v>374.28571428571433</v>
      </c>
      <c r="E18" s="49">
        <f t="shared" si="7"/>
        <v>96</v>
      </c>
      <c r="K18" s="11"/>
    </row>
    <row r="19" spans="1:11" ht="62.25" customHeight="1" x14ac:dyDescent="0.2">
      <c r="A19" s="98"/>
      <c r="B19" s="98"/>
      <c r="C19" s="98"/>
      <c r="D19" s="98"/>
      <c r="E19" s="98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M7" activePane="bottomRight" state="frozen"/>
      <selection activeCell="D8" sqref="D8"/>
      <selection pane="topRight" activeCell="D8" sqref="D8"/>
      <selection pane="bottomLeft" activeCell="D8" sqref="D8"/>
      <selection pane="bottomRight" activeCell="B3" sqref="B3:AB6"/>
    </sheetView>
  </sheetViews>
  <sheetFormatPr defaultRowHeight="14.25" x14ac:dyDescent="0.2"/>
  <cols>
    <col min="1" max="1" width="31.28515625" style="37" customWidth="1"/>
    <col min="2" max="2" width="10.85546875" style="76" customWidth="1"/>
    <col min="3" max="3" width="9.85546875" style="37" customWidth="1"/>
    <col min="4" max="4" width="8.7109375" style="76" customWidth="1"/>
    <col min="5" max="5" width="9.85546875" style="37" customWidth="1"/>
    <col min="6" max="6" width="10.42578125" style="37" customWidth="1"/>
    <col min="7" max="7" width="7.42578125" style="37" customWidth="1"/>
    <col min="8" max="8" width="12.140625" style="37" customWidth="1"/>
    <col min="9" max="9" width="10.42578125" style="37" customWidth="1"/>
    <col min="10" max="10" width="9" style="37" customWidth="1"/>
    <col min="11" max="11" width="11.42578125" style="37" customWidth="1"/>
    <col min="12" max="12" width="11.5703125" style="37" customWidth="1"/>
    <col min="13" max="13" width="10.28515625" style="37" customWidth="1"/>
    <col min="14" max="14" width="8.5703125" style="37" customWidth="1"/>
    <col min="15" max="15" width="7.140625" style="37" customWidth="1"/>
    <col min="16" max="16" width="8.140625" style="37" customWidth="1"/>
    <col min="17" max="17" width="7.5703125" style="37" customWidth="1"/>
    <col min="18" max="18" width="8" style="37" customWidth="1"/>
    <col min="19" max="19" width="8.140625" style="37" customWidth="1"/>
    <col min="20" max="20" width="9.28515625" style="76" customWidth="1"/>
    <col min="21" max="21" width="10.7109375" style="37" customWidth="1"/>
    <col min="22" max="22" width="7.140625" style="76" customWidth="1"/>
    <col min="23" max="23" width="8.28515625" style="37" customWidth="1"/>
    <col min="24" max="24" width="7.28515625" style="37" customWidth="1"/>
    <col min="25" max="25" width="8.28515625" style="37" customWidth="1"/>
    <col min="26" max="26" width="8" style="37" customWidth="1"/>
    <col min="27" max="27" width="7.85546875" style="37" customWidth="1"/>
    <col min="28" max="16384" width="9.140625" style="37"/>
  </cols>
  <sheetData>
    <row r="1" spans="1:32" s="22" customFormat="1" ht="55.5" customHeight="1" x14ac:dyDescent="0.35">
      <c r="C1" s="130" t="s">
        <v>88</v>
      </c>
      <c r="D1" s="130"/>
      <c r="E1" s="120"/>
      <c r="F1" s="120"/>
      <c r="G1" s="120"/>
      <c r="H1" s="120"/>
      <c r="I1" s="120"/>
      <c r="J1" s="120"/>
      <c r="K1" s="120"/>
      <c r="L1" s="120"/>
      <c r="M1" s="120"/>
      <c r="N1" s="21"/>
      <c r="O1" s="21"/>
      <c r="P1" s="21"/>
      <c r="Q1" s="21"/>
      <c r="R1" s="21"/>
      <c r="S1" s="21"/>
      <c r="T1" s="21"/>
      <c r="U1" s="21"/>
      <c r="V1" s="21"/>
      <c r="W1" s="21"/>
      <c r="X1" s="113"/>
      <c r="Y1" s="113"/>
      <c r="Z1" s="41"/>
      <c r="AB1" s="47" t="s">
        <v>11</v>
      </c>
    </row>
    <row r="2" spans="1:32" s="25" customFormat="1" ht="13.5" customHeight="1" x14ac:dyDescent="0.25">
      <c r="A2" s="23"/>
      <c r="B2" s="72"/>
      <c r="C2" s="23"/>
      <c r="D2" s="72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22"/>
      <c r="Y2" s="122"/>
      <c r="Z2" s="118" t="s">
        <v>5</v>
      </c>
      <c r="AA2" s="118"/>
    </row>
    <row r="3" spans="1:32" s="26" customFormat="1" ht="63.75" customHeight="1" x14ac:dyDescent="0.25">
      <c r="A3" s="123"/>
      <c r="B3" s="117" t="s">
        <v>83</v>
      </c>
      <c r="C3" s="117"/>
      <c r="D3" s="117" t="s">
        <v>73</v>
      </c>
      <c r="E3" s="117" t="s">
        <v>16</v>
      </c>
      <c r="F3" s="117"/>
      <c r="G3" s="117"/>
      <c r="H3" s="117" t="s">
        <v>54</v>
      </c>
      <c r="I3" s="117"/>
      <c r="J3" s="117"/>
      <c r="K3" s="117" t="s">
        <v>7</v>
      </c>
      <c r="L3" s="117"/>
      <c r="M3" s="117"/>
      <c r="N3" s="117" t="s">
        <v>8</v>
      </c>
      <c r="O3" s="117"/>
      <c r="P3" s="117"/>
      <c r="Q3" s="114" t="s">
        <v>6</v>
      </c>
      <c r="R3" s="115"/>
      <c r="S3" s="116"/>
      <c r="T3" s="117" t="s">
        <v>85</v>
      </c>
      <c r="U3" s="117"/>
      <c r="V3" s="117" t="s">
        <v>69</v>
      </c>
      <c r="W3" s="117" t="s">
        <v>9</v>
      </c>
      <c r="X3" s="117"/>
      <c r="Y3" s="117"/>
      <c r="Z3" s="117" t="s">
        <v>10</v>
      </c>
      <c r="AA3" s="117"/>
      <c r="AB3" s="117"/>
    </row>
    <row r="4" spans="1:32" s="27" customFormat="1" ht="14.25" customHeight="1" x14ac:dyDescent="0.25">
      <c r="A4" s="123"/>
      <c r="B4" s="111" t="s">
        <v>72</v>
      </c>
      <c r="C4" s="111" t="s">
        <v>84</v>
      </c>
      <c r="D4" s="112" t="s">
        <v>2</v>
      </c>
      <c r="E4" s="111" t="s">
        <v>72</v>
      </c>
      <c r="F4" s="111" t="s">
        <v>84</v>
      </c>
      <c r="G4" s="112" t="s">
        <v>2</v>
      </c>
      <c r="H4" s="111" t="s">
        <v>72</v>
      </c>
      <c r="I4" s="111" t="s">
        <v>84</v>
      </c>
      <c r="J4" s="112" t="s">
        <v>2</v>
      </c>
      <c r="K4" s="111" t="s">
        <v>72</v>
      </c>
      <c r="L4" s="111" t="s">
        <v>84</v>
      </c>
      <c r="M4" s="112" t="s">
        <v>2</v>
      </c>
      <c r="N4" s="111" t="s">
        <v>72</v>
      </c>
      <c r="O4" s="111" t="s">
        <v>84</v>
      </c>
      <c r="P4" s="112" t="s">
        <v>2</v>
      </c>
      <c r="Q4" s="111" t="s">
        <v>72</v>
      </c>
      <c r="R4" s="111" t="s">
        <v>84</v>
      </c>
      <c r="S4" s="112" t="s">
        <v>2</v>
      </c>
      <c r="T4" s="111" t="s">
        <v>72</v>
      </c>
      <c r="U4" s="111" t="s">
        <v>84</v>
      </c>
      <c r="V4" s="112" t="s">
        <v>2</v>
      </c>
      <c r="W4" s="111" t="s">
        <v>72</v>
      </c>
      <c r="X4" s="111" t="s">
        <v>84</v>
      </c>
      <c r="Y4" s="112" t="s">
        <v>2</v>
      </c>
      <c r="Z4" s="111" t="s">
        <v>72</v>
      </c>
      <c r="AA4" s="111" t="s">
        <v>84</v>
      </c>
      <c r="AB4" s="112" t="s">
        <v>2</v>
      </c>
    </row>
    <row r="5" spans="1:32" s="27" customFormat="1" ht="6" customHeight="1" x14ac:dyDescent="0.25">
      <c r="A5" s="123"/>
      <c r="B5" s="111"/>
      <c r="C5" s="111"/>
      <c r="D5" s="112"/>
      <c r="E5" s="111"/>
      <c r="F5" s="111"/>
      <c r="G5" s="112"/>
      <c r="H5" s="111"/>
      <c r="I5" s="111"/>
      <c r="J5" s="112"/>
      <c r="K5" s="111"/>
      <c r="L5" s="111"/>
      <c r="M5" s="112"/>
      <c r="N5" s="111"/>
      <c r="O5" s="111"/>
      <c r="P5" s="112"/>
      <c r="Q5" s="111"/>
      <c r="R5" s="111"/>
      <c r="S5" s="112"/>
      <c r="T5" s="111"/>
      <c r="U5" s="111"/>
      <c r="V5" s="112"/>
      <c r="W5" s="111"/>
      <c r="X5" s="111"/>
      <c r="Y5" s="112"/>
      <c r="Z5" s="111"/>
      <c r="AA5" s="111"/>
      <c r="AB5" s="112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8" customHeight="1" x14ac:dyDescent="0.25">
      <c r="A7" s="50" t="s">
        <v>21</v>
      </c>
      <c r="B7" s="83">
        <f>SUM(B8:B28)</f>
        <v>60</v>
      </c>
      <c r="C7" s="28">
        <f>SUM(C8:C28)</f>
        <v>315</v>
      </c>
      <c r="D7" s="56">
        <f>IF(B7=0,0,C7/B7)*100</f>
        <v>525</v>
      </c>
      <c r="E7" s="28">
        <f>SUM(E8:E28)</f>
        <v>58</v>
      </c>
      <c r="F7" s="28">
        <f>SUM(F8:F28)</f>
        <v>307</v>
      </c>
      <c r="G7" s="56">
        <f>IF(E7=0,0,F7/E7)*100</f>
        <v>529.31034482758616</v>
      </c>
      <c r="H7" s="86">
        <f>SUM(H8:H28)</f>
        <v>5</v>
      </c>
      <c r="I7" s="28">
        <f>SUM(I8:I28)</f>
        <v>14</v>
      </c>
      <c r="J7" s="56">
        <f>IF(H7=0,0,I7/H7)*100</f>
        <v>280</v>
      </c>
      <c r="K7" s="28">
        <f>SUM(K8:K28)</f>
        <v>0</v>
      </c>
      <c r="L7" s="28">
        <f>SUM(L8:L28)</f>
        <v>0</v>
      </c>
      <c r="M7" s="56">
        <f>IF(K7=0,0,L7/K7)*100</f>
        <v>0</v>
      </c>
      <c r="N7" s="28">
        <f>SUM(N8:N28)</f>
        <v>1</v>
      </c>
      <c r="O7" s="28">
        <f>SUM(O8:O28)</f>
        <v>0</v>
      </c>
      <c r="P7" s="56">
        <f>IF(N7=0,0,O7/N7)*100</f>
        <v>0</v>
      </c>
      <c r="Q7" s="28">
        <f>SUM(Q8:Q28)</f>
        <v>38</v>
      </c>
      <c r="R7" s="28">
        <f>SUM(R8:R28)</f>
        <v>162</v>
      </c>
      <c r="S7" s="56">
        <f>IF(Q7=0,0,R7/Q7)*100</f>
        <v>426.31578947368428</v>
      </c>
      <c r="T7" s="83">
        <f>SUM(T8:T28)</f>
        <v>49</v>
      </c>
      <c r="U7" s="28">
        <f>SUM(U8:U28)</f>
        <v>238</v>
      </c>
      <c r="V7" s="56">
        <f>IF(T7=0,0,U7/T7)*100</f>
        <v>485.71428571428567</v>
      </c>
      <c r="W7" s="28">
        <f>SUM(W8:W28)</f>
        <v>47</v>
      </c>
      <c r="X7" s="28">
        <f>SUM(X8:X28)</f>
        <v>234</v>
      </c>
      <c r="Y7" s="56">
        <f>IF(W7=0,0,X7/W7)*100</f>
        <v>497.87234042553195</v>
      </c>
      <c r="Z7" s="28">
        <f>SUM(Z8:Z28)</f>
        <v>35</v>
      </c>
      <c r="AA7" s="28">
        <f>SUM(AA8:AA28)</f>
        <v>131</v>
      </c>
      <c r="AB7" s="56">
        <f>IF(Z7=0,0,AA7/Z7)*100</f>
        <v>374.28571428571428</v>
      </c>
      <c r="AC7" s="29"/>
      <c r="AF7" s="33"/>
    </row>
    <row r="8" spans="1:32" s="33" customFormat="1" ht="18" customHeight="1" x14ac:dyDescent="0.25">
      <c r="A8" s="51" t="s">
        <v>22</v>
      </c>
      <c r="B8" s="96">
        <f>'[5]8'!B8</f>
        <v>1</v>
      </c>
      <c r="C8" s="31">
        <f>[13]VPO7!$L9+[13]VPO7!$J9-[13]VPO7!$K9+[14]VPO1!$B10</f>
        <v>13</v>
      </c>
      <c r="D8" s="57">
        <f t="shared" ref="D8:D28" si="0">IF(B8=0,0,C8/B8)*100</f>
        <v>1300</v>
      </c>
      <c r="E8" s="60">
        <f>'[5]8'!D8</f>
        <v>1</v>
      </c>
      <c r="F8" s="31">
        <f>[14]VPO1!$B10</f>
        <v>13</v>
      </c>
      <c r="G8" s="57">
        <f t="shared" ref="G8:G28" si="1">IF(E8=0,0,F8/E8)*100</f>
        <v>1300</v>
      </c>
      <c r="H8" s="60">
        <f>'[5]8'!G8</f>
        <v>0</v>
      </c>
      <c r="I8" s="31">
        <f>[14]VPO1!$E10+[13]VPO7!$D9</f>
        <v>2</v>
      </c>
      <c r="J8" s="57">
        <f t="shared" ref="J8:J28" si="2">IF(H8=0,0,I8/H8)*100</f>
        <v>0</v>
      </c>
      <c r="K8" s="60">
        <f>'[5]8'!J8</f>
        <v>0</v>
      </c>
      <c r="L8" s="31">
        <f>[14]VPO1!$N10</f>
        <v>0</v>
      </c>
      <c r="M8" s="57">
        <f t="shared" ref="M8:M28" si="3">IF(K8=0,0,L8/K8)*100</f>
        <v>0</v>
      </c>
      <c r="N8" s="60">
        <f>'[5]8'!M8</f>
        <v>0</v>
      </c>
      <c r="O8" s="31">
        <f>[14]VPO1!$R10+[14]VPO1!$S10+[13]VPO7!$G9</f>
        <v>0</v>
      </c>
      <c r="P8" s="57">
        <f t="shared" ref="P8:P28" si="4">IF(N8=0,0,O8/N8)*100</f>
        <v>0</v>
      </c>
      <c r="Q8" s="31">
        <f>'[5]8'!P8</f>
        <v>1</v>
      </c>
      <c r="R8" s="46">
        <f>'[8]1'!$L11</f>
        <v>12</v>
      </c>
      <c r="S8" s="57">
        <f t="shared" ref="S8:S28" si="5">IF(Q8=0,0,R8/Q8)*100</f>
        <v>1200</v>
      </c>
      <c r="T8" s="70">
        <f>'[5]8'!R8</f>
        <v>0</v>
      </c>
      <c r="U8" s="46">
        <f>[13]VPO7!$L9+[14]VPO1!$T10</f>
        <v>8</v>
      </c>
      <c r="V8" s="57">
        <f t="shared" ref="V8:V28" si="6">IF(T8=0,0,U8/T8)*100</f>
        <v>0</v>
      </c>
      <c r="W8" s="31">
        <f>'[5]8'!T8</f>
        <v>0</v>
      </c>
      <c r="X8" s="46">
        <f>[14]VPO1!$T10</f>
        <v>8</v>
      </c>
      <c r="Y8" s="57">
        <f t="shared" ref="Y8:Y28" si="7">IF(W8=0,0,X8/W8)*100</f>
        <v>0</v>
      </c>
      <c r="Z8" s="31">
        <f>'[5]8'!W8</f>
        <v>0</v>
      </c>
      <c r="AA8" s="46">
        <f>[14]VPO1!$U10</f>
        <v>7</v>
      </c>
      <c r="AB8" s="57">
        <f t="shared" ref="AB8:AB28" si="8">IF(Z8=0,0,AA8/Z8)*100</f>
        <v>0</v>
      </c>
      <c r="AC8" s="29"/>
      <c r="AD8" s="32"/>
    </row>
    <row r="9" spans="1:32" s="34" customFormat="1" ht="18" customHeight="1" x14ac:dyDescent="0.25">
      <c r="A9" s="52" t="s">
        <v>23</v>
      </c>
      <c r="B9" s="96">
        <f>'[5]8'!B9</f>
        <v>0</v>
      </c>
      <c r="C9" s="84">
        <f>[13]VPO7!$L10+[13]VPO7!$J10-[13]VPO7!$K10+[14]VPO1!$B11</f>
        <v>16</v>
      </c>
      <c r="D9" s="57">
        <f t="shared" si="0"/>
        <v>0</v>
      </c>
      <c r="E9" s="60">
        <f>'[5]8'!D9</f>
        <v>0</v>
      </c>
      <c r="F9" s="84">
        <f>[14]VPO1!$B11</f>
        <v>16</v>
      </c>
      <c r="G9" s="57">
        <f t="shared" si="1"/>
        <v>0</v>
      </c>
      <c r="H9" s="60">
        <f>'[5]8'!G9</f>
        <v>0</v>
      </c>
      <c r="I9" s="84">
        <f>[14]VPO1!$E11+[13]VPO7!$D10</f>
        <v>2</v>
      </c>
      <c r="J9" s="57">
        <f t="shared" si="2"/>
        <v>0</v>
      </c>
      <c r="K9" s="60">
        <f>'[5]8'!J9</f>
        <v>0</v>
      </c>
      <c r="L9" s="84">
        <f>[14]VPO1!$N11</f>
        <v>0</v>
      </c>
      <c r="M9" s="57">
        <f t="shared" si="3"/>
        <v>0</v>
      </c>
      <c r="N9" s="60">
        <f>'[5]8'!M9</f>
        <v>0</v>
      </c>
      <c r="O9" s="84">
        <f>[14]VPO1!$R11+[14]VPO1!$S11+[13]VPO7!$G10</f>
        <v>0</v>
      </c>
      <c r="P9" s="57">
        <f t="shared" si="4"/>
        <v>0</v>
      </c>
      <c r="Q9" s="84">
        <f>'[5]8'!P9</f>
        <v>0</v>
      </c>
      <c r="R9" s="46">
        <f>'[8]1'!$L12</f>
        <v>3</v>
      </c>
      <c r="S9" s="57">
        <f t="shared" si="5"/>
        <v>0</v>
      </c>
      <c r="T9" s="70">
        <f>'[5]8'!R9</f>
        <v>0</v>
      </c>
      <c r="U9" s="46">
        <f>[13]VPO7!$L10+[14]VPO1!$T11</f>
        <v>8</v>
      </c>
      <c r="V9" s="57">
        <f t="shared" si="6"/>
        <v>0</v>
      </c>
      <c r="W9" s="84">
        <f>'[5]8'!T9</f>
        <v>0</v>
      </c>
      <c r="X9" s="46">
        <f>[14]VPO1!$T11</f>
        <v>8</v>
      </c>
      <c r="Y9" s="57">
        <f t="shared" si="7"/>
        <v>0</v>
      </c>
      <c r="Z9" s="84">
        <f>'[5]8'!W9</f>
        <v>0</v>
      </c>
      <c r="AA9" s="46">
        <f>[14]VPO1!$U11</f>
        <v>3</v>
      </c>
      <c r="AB9" s="57">
        <f t="shared" si="8"/>
        <v>0</v>
      </c>
      <c r="AC9" s="29"/>
      <c r="AD9" s="32"/>
    </row>
    <row r="10" spans="1:32" s="33" customFormat="1" ht="18" customHeight="1" x14ac:dyDescent="0.25">
      <c r="A10" s="52" t="s">
        <v>24</v>
      </c>
      <c r="B10" s="96">
        <f>'[5]8'!B10</f>
        <v>1</v>
      </c>
      <c r="C10" s="84">
        <f>[13]VPO7!$L11+[13]VPO7!$J11-[13]VPO7!$K11+[14]VPO1!$B12</f>
        <v>11</v>
      </c>
      <c r="D10" s="57">
        <f t="shared" si="0"/>
        <v>1100</v>
      </c>
      <c r="E10" s="60">
        <f>'[5]8'!D10</f>
        <v>1</v>
      </c>
      <c r="F10" s="84">
        <f>[14]VPO1!$B12</f>
        <v>11</v>
      </c>
      <c r="G10" s="57">
        <f t="shared" si="1"/>
        <v>1100</v>
      </c>
      <c r="H10" s="60">
        <f>'[5]8'!G10</f>
        <v>0</v>
      </c>
      <c r="I10" s="84">
        <f>[14]VPO1!$E12+[13]VPO7!$D11</f>
        <v>0</v>
      </c>
      <c r="J10" s="57">
        <f t="shared" si="2"/>
        <v>0</v>
      </c>
      <c r="K10" s="60">
        <f>'[5]8'!J10</f>
        <v>0</v>
      </c>
      <c r="L10" s="84">
        <f>[14]VPO1!$N12</f>
        <v>0</v>
      </c>
      <c r="M10" s="57">
        <f t="shared" si="3"/>
        <v>0</v>
      </c>
      <c r="N10" s="60">
        <f>'[5]8'!M10</f>
        <v>0</v>
      </c>
      <c r="O10" s="84">
        <f>[14]VPO1!$R12+[14]VPO1!$S12+[13]VPO7!$G11</f>
        <v>0</v>
      </c>
      <c r="P10" s="57">
        <f t="shared" si="4"/>
        <v>0</v>
      </c>
      <c r="Q10" s="84">
        <f>'[5]8'!P10</f>
        <v>0</v>
      </c>
      <c r="R10" s="46">
        <f>'[8]1'!$L13</f>
        <v>6</v>
      </c>
      <c r="S10" s="57">
        <f t="shared" si="5"/>
        <v>0</v>
      </c>
      <c r="T10" s="70">
        <f>'[5]8'!R10</f>
        <v>1</v>
      </c>
      <c r="U10" s="46">
        <f>[13]VPO7!$L11+[14]VPO1!$T12</f>
        <v>9</v>
      </c>
      <c r="V10" s="57">
        <f t="shared" si="6"/>
        <v>900</v>
      </c>
      <c r="W10" s="84">
        <f>'[5]8'!T10</f>
        <v>1</v>
      </c>
      <c r="X10" s="46">
        <f>[14]VPO1!$T12</f>
        <v>9</v>
      </c>
      <c r="Y10" s="57">
        <f t="shared" si="7"/>
        <v>900</v>
      </c>
      <c r="Z10" s="84">
        <f>'[5]8'!W10</f>
        <v>1</v>
      </c>
      <c r="AA10" s="46">
        <f>[14]VPO1!$U12</f>
        <v>5</v>
      </c>
      <c r="AB10" s="57">
        <f t="shared" si="8"/>
        <v>500</v>
      </c>
      <c r="AC10" s="29"/>
      <c r="AD10" s="32"/>
    </row>
    <row r="11" spans="1:32" s="33" customFormat="1" ht="18" customHeight="1" x14ac:dyDescent="0.25">
      <c r="A11" s="52" t="s">
        <v>25</v>
      </c>
      <c r="B11" s="96">
        <f>'[5]8'!B11</f>
        <v>2</v>
      </c>
      <c r="C11" s="84">
        <f>[13]VPO7!$L12+[13]VPO7!$J12-[13]VPO7!$K12+[14]VPO1!$B13</f>
        <v>7</v>
      </c>
      <c r="D11" s="57">
        <f t="shared" si="0"/>
        <v>350</v>
      </c>
      <c r="E11" s="60">
        <f>'[5]8'!D11</f>
        <v>2</v>
      </c>
      <c r="F11" s="84">
        <f>[14]VPO1!$B13</f>
        <v>7</v>
      </c>
      <c r="G11" s="57">
        <f t="shared" si="1"/>
        <v>350</v>
      </c>
      <c r="H11" s="60">
        <f>'[5]8'!G11</f>
        <v>0</v>
      </c>
      <c r="I11" s="84">
        <f>[14]VPO1!$E13+[13]VPO7!$D12</f>
        <v>0</v>
      </c>
      <c r="J11" s="57">
        <f t="shared" si="2"/>
        <v>0</v>
      </c>
      <c r="K11" s="60">
        <f>'[5]8'!J11</f>
        <v>0</v>
      </c>
      <c r="L11" s="84">
        <f>[14]VPO1!$N13</f>
        <v>0</v>
      </c>
      <c r="M11" s="57">
        <f t="shared" si="3"/>
        <v>0</v>
      </c>
      <c r="N11" s="60">
        <f>'[5]8'!M11</f>
        <v>0</v>
      </c>
      <c r="O11" s="84">
        <f>[14]VPO1!$R13+[14]VPO1!$S13+[13]VPO7!$G12</f>
        <v>0</v>
      </c>
      <c r="P11" s="57">
        <f t="shared" si="4"/>
        <v>0</v>
      </c>
      <c r="Q11" s="84">
        <f>'[5]8'!P11</f>
        <v>2</v>
      </c>
      <c r="R11" s="46">
        <f>'[8]1'!$L14</f>
        <v>7</v>
      </c>
      <c r="S11" s="57">
        <f t="shared" si="5"/>
        <v>350</v>
      </c>
      <c r="T11" s="70">
        <f>'[5]8'!R11</f>
        <v>2</v>
      </c>
      <c r="U11" s="46">
        <f>[13]VPO7!$L12+[14]VPO1!$T13</f>
        <v>6</v>
      </c>
      <c r="V11" s="57">
        <f t="shared" si="6"/>
        <v>300</v>
      </c>
      <c r="W11" s="84">
        <f>'[5]8'!T11</f>
        <v>2</v>
      </c>
      <c r="X11" s="46">
        <f>[14]VPO1!$T13</f>
        <v>6</v>
      </c>
      <c r="Y11" s="57">
        <f t="shared" si="7"/>
        <v>300</v>
      </c>
      <c r="Z11" s="84">
        <f>'[5]8'!W11</f>
        <v>1</v>
      </c>
      <c r="AA11" s="46">
        <f>[14]VPO1!$U13</f>
        <v>4</v>
      </c>
      <c r="AB11" s="57">
        <f t="shared" si="8"/>
        <v>400</v>
      </c>
      <c r="AC11" s="29"/>
      <c r="AD11" s="32"/>
    </row>
    <row r="12" spans="1:32" s="33" customFormat="1" ht="18" customHeight="1" x14ac:dyDescent="0.25">
      <c r="A12" s="52" t="s">
        <v>26</v>
      </c>
      <c r="B12" s="96">
        <f>'[5]8'!B12</f>
        <v>2</v>
      </c>
      <c r="C12" s="84">
        <f>[13]VPO7!$L13+[13]VPO7!$J13-[13]VPO7!$K13+[14]VPO1!$B14</f>
        <v>15</v>
      </c>
      <c r="D12" s="57">
        <f t="shared" si="0"/>
        <v>750</v>
      </c>
      <c r="E12" s="60">
        <f>'[5]8'!D12</f>
        <v>2</v>
      </c>
      <c r="F12" s="84">
        <f>[14]VPO1!$B14</f>
        <v>15</v>
      </c>
      <c r="G12" s="57">
        <f t="shared" si="1"/>
        <v>750</v>
      </c>
      <c r="H12" s="60">
        <f>'[5]8'!G12</f>
        <v>0</v>
      </c>
      <c r="I12" s="84">
        <f>[14]VPO1!$E14+[13]VPO7!$D13</f>
        <v>1</v>
      </c>
      <c r="J12" s="57">
        <f t="shared" si="2"/>
        <v>0</v>
      </c>
      <c r="K12" s="60">
        <f>'[5]8'!J12</f>
        <v>0</v>
      </c>
      <c r="L12" s="84">
        <f>[14]VPO1!$N14</f>
        <v>0</v>
      </c>
      <c r="M12" s="57">
        <f t="shared" si="3"/>
        <v>0</v>
      </c>
      <c r="N12" s="60">
        <f>'[5]8'!M12</f>
        <v>0</v>
      </c>
      <c r="O12" s="84">
        <f>[14]VPO1!$R14+[14]VPO1!$S14+[13]VPO7!$G13</f>
        <v>0</v>
      </c>
      <c r="P12" s="57">
        <f t="shared" si="4"/>
        <v>0</v>
      </c>
      <c r="Q12" s="84">
        <f>'[5]8'!P12</f>
        <v>2</v>
      </c>
      <c r="R12" s="46">
        <f>'[8]1'!$L15</f>
        <v>10</v>
      </c>
      <c r="S12" s="57">
        <f t="shared" si="5"/>
        <v>500</v>
      </c>
      <c r="T12" s="70">
        <f>'[5]8'!R12</f>
        <v>2</v>
      </c>
      <c r="U12" s="46">
        <f>[13]VPO7!$L13+[14]VPO1!$T14</f>
        <v>12</v>
      </c>
      <c r="V12" s="57">
        <f t="shared" si="6"/>
        <v>600</v>
      </c>
      <c r="W12" s="84">
        <f>'[5]8'!T12</f>
        <v>2</v>
      </c>
      <c r="X12" s="46">
        <f>[14]VPO1!$T14</f>
        <v>12</v>
      </c>
      <c r="Y12" s="57">
        <f t="shared" si="7"/>
        <v>600</v>
      </c>
      <c r="Z12" s="84">
        <f>'[5]8'!W12</f>
        <v>0</v>
      </c>
      <c r="AA12" s="46">
        <f>[14]VPO1!$U14</f>
        <v>4</v>
      </c>
      <c r="AB12" s="57">
        <f t="shared" si="8"/>
        <v>0</v>
      </c>
      <c r="AC12" s="29"/>
      <c r="AD12" s="32"/>
    </row>
    <row r="13" spans="1:32" s="33" customFormat="1" ht="18" customHeight="1" x14ac:dyDescent="0.25">
      <c r="A13" s="52" t="s">
        <v>27</v>
      </c>
      <c r="B13" s="96">
        <f>'[5]8'!B13</f>
        <v>4</v>
      </c>
      <c r="C13" s="84">
        <f>[13]VPO7!$L14+[13]VPO7!$J14-[13]VPO7!$K14+[14]VPO1!$B15</f>
        <v>17</v>
      </c>
      <c r="D13" s="57">
        <f t="shared" si="0"/>
        <v>425</v>
      </c>
      <c r="E13" s="60">
        <f>'[5]8'!D13</f>
        <v>4</v>
      </c>
      <c r="F13" s="84">
        <f>[14]VPO1!$B15</f>
        <v>17</v>
      </c>
      <c r="G13" s="57">
        <f t="shared" si="1"/>
        <v>425</v>
      </c>
      <c r="H13" s="60">
        <f>'[5]8'!G13</f>
        <v>0</v>
      </c>
      <c r="I13" s="84">
        <f>[14]VPO1!$E15+[13]VPO7!$D14</f>
        <v>0</v>
      </c>
      <c r="J13" s="57">
        <f t="shared" si="2"/>
        <v>0</v>
      </c>
      <c r="K13" s="60">
        <f>'[5]8'!J13</f>
        <v>0</v>
      </c>
      <c r="L13" s="84">
        <f>[14]VPO1!$N15</f>
        <v>0</v>
      </c>
      <c r="M13" s="57">
        <f t="shared" si="3"/>
        <v>0</v>
      </c>
      <c r="N13" s="60">
        <f>'[5]8'!M13</f>
        <v>0</v>
      </c>
      <c r="O13" s="84">
        <f>[14]VPO1!$R15+[14]VPO1!$S15+[13]VPO7!$G14</f>
        <v>0</v>
      </c>
      <c r="P13" s="57">
        <f t="shared" si="4"/>
        <v>0</v>
      </c>
      <c r="Q13" s="84">
        <f>'[5]8'!P13</f>
        <v>2</v>
      </c>
      <c r="R13" s="46">
        <f>'[8]1'!$L16</f>
        <v>6</v>
      </c>
      <c r="S13" s="57">
        <f t="shared" si="5"/>
        <v>300</v>
      </c>
      <c r="T13" s="70">
        <f>'[5]8'!R13</f>
        <v>3</v>
      </c>
      <c r="U13" s="46">
        <f>[13]VPO7!$L14+[14]VPO1!$T15</f>
        <v>15</v>
      </c>
      <c r="V13" s="57">
        <f t="shared" si="6"/>
        <v>500</v>
      </c>
      <c r="W13" s="84">
        <f>'[5]8'!T13</f>
        <v>3</v>
      </c>
      <c r="X13" s="46">
        <f>[14]VPO1!$T15</f>
        <v>15</v>
      </c>
      <c r="Y13" s="57">
        <f t="shared" si="7"/>
        <v>500</v>
      </c>
      <c r="Z13" s="84">
        <f>'[5]8'!W13</f>
        <v>1</v>
      </c>
      <c r="AA13" s="46">
        <f>[14]VPO1!$U15</f>
        <v>8</v>
      </c>
      <c r="AB13" s="57">
        <f t="shared" si="8"/>
        <v>800</v>
      </c>
      <c r="AC13" s="29"/>
      <c r="AD13" s="32"/>
    </row>
    <row r="14" spans="1:32" s="33" customFormat="1" ht="18" customHeight="1" x14ac:dyDescent="0.25">
      <c r="A14" s="52" t="s">
        <v>28</v>
      </c>
      <c r="B14" s="96">
        <f>'[5]8'!B14</f>
        <v>1</v>
      </c>
      <c r="C14" s="84">
        <f>[13]VPO7!$L15+[13]VPO7!$J15-[13]VPO7!$K15+[14]VPO1!$B16</f>
        <v>12</v>
      </c>
      <c r="D14" s="57">
        <f t="shared" si="0"/>
        <v>1200</v>
      </c>
      <c r="E14" s="60">
        <f>'[5]8'!D14</f>
        <v>1</v>
      </c>
      <c r="F14" s="84">
        <f>[14]VPO1!$B16</f>
        <v>12</v>
      </c>
      <c r="G14" s="57">
        <f t="shared" si="1"/>
        <v>1200</v>
      </c>
      <c r="H14" s="60">
        <f>'[5]8'!G14</f>
        <v>0</v>
      </c>
      <c r="I14" s="84">
        <f>[14]VPO1!$E16+[13]VPO7!$D15</f>
        <v>0</v>
      </c>
      <c r="J14" s="57">
        <f t="shared" si="2"/>
        <v>0</v>
      </c>
      <c r="K14" s="60">
        <f>'[5]8'!J14</f>
        <v>0</v>
      </c>
      <c r="L14" s="84">
        <f>[14]VPO1!$N16</f>
        <v>0</v>
      </c>
      <c r="M14" s="57">
        <f t="shared" si="3"/>
        <v>0</v>
      </c>
      <c r="N14" s="60">
        <f>'[5]8'!M14</f>
        <v>0</v>
      </c>
      <c r="O14" s="84">
        <f>[14]VPO1!$R16+[14]VPO1!$S16+[13]VPO7!$G15</f>
        <v>0</v>
      </c>
      <c r="P14" s="57">
        <f t="shared" si="4"/>
        <v>0</v>
      </c>
      <c r="Q14" s="84">
        <f>'[5]8'!P14</f>
        <v>1</v>
      </c>
      <c r="R14" s="46">
        <f>'[8]1'!$L17</f>
        <v>2</v>
      </c>
      <c r="S14" s="57">
        <f t="shared" si="5"/>
        <v>200</v>
      </c>
      <c r="T14" s="70">
        <f>'[5]8'!R14</f>
        <v>1</v>
      </c>
      <c r="U14" s="46">
        <f>[13]VPO7!$L15+[14]VPO1!$T16</f>
        <v>12</v>
      </c>
      <c r="V14" s="57">
        <f t="shared" si="6"/>
        <v>1200</v>
      </c>
      <c r="W14" s="84">
        <f>'[5]8'!T14</f>
        <v>1</v>
      </c>
      <c r="X14" s="46">
        <f>[14]VPO1!$T16</f>
        <v>12</v>
      </c>
      <c r="Y14" s="57">
        <f t="shared" si="7"/>
        <v>1200</v>
      </c>
      <c r="Z14" s="84">
        <f>'[5]8'!W14</f>
        <v>1</v>
      </c>
      <c r="AA14" s="46">
        <f>[14]VPO1!$U16</f>
        <v>5</v>
      </c>
      <c r="AB14" s="57">
        <f t="shared" si="8"/>
        <v>500</v>
      </c>
      <c r="AC14" s="29"/>
      <c r="AD14" s="32"/>
    </row>
    <row r="15" spans="1:32" s="33" customFormat="1" ht="18" customHeight="1" x14ac:dyDescent="0.25">
      <c r="A15" s="52" t="s">
        <v>29</v>
      </c>
      <c r="B15" s="96">
        <f>'[5]8'!B15</f>
        <v>1</v>
      </c>
      <c r="C15" s="84">
        <f>[13]VPO7!$L16+[13]VPO7!$J16-[13]VPO7!$K16+[14]VPO1!$B17</f>
        <v>7</v>
      </c>
      <c r="D15" s="57">
        <f t="shared" si="0"/>
        <v>700</v>
      </c>
      <c r="E15" s="60">
        <f>'[5]8'!D15</f>
        <v>1</v>
      </c>
      <c r="F15" s="84">
        <f>[14]VPO1!$B17</f>
        <v>7</v>
      </c>
      <c r="G15" s="57">
        <f t="shared" si="1"/>
        <v>700</v>
      </c>
      <c r="H15" s="60">
        <f>'[5]8'!G15</f>
        <v>0</v>
      </c>
      <c r="I15" s="84">
        <f>[14]VPO1!$E17+[13]VPO7!$D16</f>
        <v>0</v>
      </c>
      <c r="J15" s="57">
        <f t="shared" si="2"/>
        <v>0</v>
      </c>
      <c r="K15" s="60">
        <f>'[5]8'!J15</f>
        <v>0</v>
      </c>
      <c r="L15" s="84">
        <f>[14]VPO1!$N17</f>
        <v>0</v>
      </c>
      <c r="M15" s="57">
        <f t="shared" si="3"/>
        <v>0</v>
      </c>
      <c r="N15" s="60">
        <f>'[5]8'!M15</f>
        <v>0</v>
      </c>
      <c r="O15" s="84">
        <f>[14]VPO1!$R17+[14]VPO1!$S17+[13]VPO7!$G16</f>
        <v>0</v>
      </c>
      <c r="P15" s="57">
        <f t="shared" si="4"/>
        <v>0</v>
      </c>
      <c r="Q15" s="84">
        <f>'[5]8'!P15</f>
        <v>1</v>
      </c>
      <c r="R15" s="46">
        <f>'[8]1'!$L18</f>
        <v>7</v>
      </c>
      <c r="S15" s="57">
        <f t="shared" si="5"/>
        <v>700</v>
      </c>
      <c r="T15" s="70">
        <f>'[5]8'!R15</f>
        <v>1</v>
      </c>
      <c r="U15" s="46">
        <f>[13]VPO7!$L16+[14]VPO1!$T17</f>
        <v>5</v>
      </c>
      <c r="V15" s="57">
        <f t="shared" si="6"/>
        <v>500</v>
      </c>
      <c r="W15" s="84">
        <f>'[5]8'!T15</f>
        <v>1</v>
      </c>
      <c r="X15" s="46">
        <f>[14]VPO1!$T17</f>
        <v>5</v>
      </c>
      <c r="Y15" s="57">
        <f t="shared" si="7"/>
        <v>500</v>
      </c>
      <c r="Z15" s="84">
        <f>'[5]8'!W15</f>
        <v>1</v>
      </c>
      <c r="AA15" s="46">
        <f>[14]VPO1!$U17</f>
        <v>3</v>
      </c>
      <c r="AB15" s="57">
        <f t="shared" si="8"/>
        <v>300</v>
      </c>
      <c r="AC15" s="29"/>
      <c r="AD15" s="32"/>
    </row>
    <row r="16" spans="1:32" s="33" customFormat="1" ht="18" customHeight="1" x14ac:dyDescent="0.25">
      <c r="A16" s="52" t="s">
        <v>30</v>
      </c>
      <c r="B16" s="96">
        <f>'[5]8'!B16</f>
        <v>1</v>
      </c>
      <c r="C16" s="84">
        <f>[13]VPO7!$L17+[13]VPO7!$J17-[13]VPO7!$K17+[14]VPO1!$B18</f>
        <v>7</v>
      </c>
      <c r="D16" s="57">
        <f t="shared" si="0"/>
        <v>700</v>
      </c>
      <c r="E16" s="60">
        <f>'[5]8'!D16</f>
        <v>1</v>
      </c>
      <c r="F16" s="84">
        <f>[14]VPO1!$B18</f>
        <v>7</v>
      </c>
      <c r="G16" s="57">
        <f t="shared" si="1"/>
        <v>700</v>
      </c>
      <c r="H16" s="60">
        <f>'[5]8'!G16</f>
        <v>0</v>
      </c>
      <c r="I16" s="84">
        <f>[14]VPO1!$E18+[13]VPO7!$D17</f>
        <v>0</v>
      </c>
      <c r="J16" s="57">
        <f t="shared" si="2"/>
        <v>0</v>
      </c>
      <c r="K16" s="60">
        <f>'[5]8'!J16</f>
        <v>0</v>
      </c>
      <c r="L16" s="84">
        <f>[14]VPO1!$N18</f>
        <v>0</v>
      </c>
      <c r="M16" s="57">
        <f t="shared" si="3"/>
        <v>0</v>
      </c>
      <c r="N16" s="60">
        <f>'[5]8'!M16</f>
        <v>0</v>
      </c>
      <c r="O16" s="84">
        <f>[14]VPO1!$R18+[14]VPO1!$S18+[13]VPO7!$G17</f>
        <v>0</v>
      </c>
      <c r="P16" s="57">
        <f t="shared" si="4"/>
        <v>0</v>
      </c>
      <c r="Q16" s="84">
        <f>'[5]8'!P16</f>
        <v>1</v>
      </c>
      <c r="R16" s="46">
        <f>'[8]1'!$L19</f>
        <v>4</v>
      </c>
      <c r="S16" s="57">
        <f t="shared" si="5"/>
        <v>400</v>
      </c>
      <c r="T16" s="70">
        <f>'[5]8'!R16</f>
        <v>1</v>
      </c>
      <c r="U16" s="46">
        <f>[13]VPO7!$L17+[14]VPO1!$T18</f>
        <v>5</v>
      </c>
      <c r="V16" s="57">
        <f t="shared" si="6"/>
        <v>500</v>
      </c>
      <c r="W16" s="84">
        <f>'[5]8'!T16</f>
        <v>1</v>
      </c>
      <c r="X16" s="46">
        <f>[14]VPO1!$T18</f>
        <v>5</v>
      </c>
      <c r="Y16" s="57">
        <f t="shared" si="7"/>
        <v>500</v>
      </c>
      <c r="Z16" s="84">
        <f>'[5]8'!W16</f>
        <v>1</v>
      </c>
      <c r="AA16" s="46">
        <f>[14]VPO1!$U18</f>
        <v>2</v>
      </c>
      <c r="AB16" s="57">
        <f t="shared" si="8"/>
        <v>200</v>
      </c>
      <c r="AC16" s="29"/>
      <c r="AD16" s="32"/>
    </row>
    <row r="17" spans="1:30" s="33" customFormat="1" ht="18" customHeight="1" x14ac:dyDescent="0.25">
      <c r="A17" s="52" t="s">
        <v>31</v>
      </c>
      <c r="B17" s="96">
        <f>'[5]8'!B17</f>
        <v>2</v>
      </c>
      <c r="C17" s="84">
        <f>[13]VPO7!$L18+[13]VPO7!$J18-[13]VPO7!$K18+[14]VPO1!$B19</f>
        <v>8</v>
      </c>
      <c r="D17" s="57">
        <f t="shared" si="0"/>
        <v>400</v>
      </c>
      <c r="E17" s="60">
        <f>'[5]8'!D17</f>
        <v>2</v>
      </c>
      <c r="F17" s="84">
        <f>[14]VPO1!$B19</f>
        <v>8</v>
      </c>
      <c r="G17" s="57">
        <f t="shared" si="1"/>
        <v>400</v>
      </c>
      <c r="H17" s="60">
        <f>'[5]8'!G17</f>
        <v>0</v>
      </c>
      <c r="I17" s="84">
        <f>[14]VPO1!$E19+[13]VPO7!$D18</f>
        <v>0</v>
      </c>
      <c r="J17" s="57">
        <f t="shared" si="2"/>
        <v>0</v>
      </c>
      <c r="K17" s="60">
        <f>'[5]8'!J17</f>
        <v>0</v>
      </c>
      <c r="L17" s="84">
        <f>[14]VPO1!$N19</f>
        <v>0</v>
      </c>
      <c r="M17" s="57">
        <f t="shared" si="3"/>
        <v>0</v>
      </c>
      <c r="N17" s="60">
        <f>'[5]8'!M17</f>
        <v>0</v>
      </c>
      <c r="O17" s="84">
        <f>[14]VPO1!$R19+[14]VPO1!$S19+[13]VPO7!$G18</f>
        <v>0</v>
      </c>
      <c r="P17" s="57">
        <f t="shared" si="4"/>
        <v>0</v>
      </c>
      <c r="Q17" s="84">
        <f>'[5]8'!P17</f>
        <v>0</v>
      </c>
      <c r="R17" s="46">
        <f>'[8]1'!$L20</f>
        <v>1</v>
      </c>
      <c r="S17" s="57">
        <f t="shared" si="5"/>
        <v>0</v>
      </c>
      <c r="T17" s="70">
        <f>'[5]8'!R17</f>
        <v>2</v>
      </c>
      <c r="U17" s="46">
        <f>[13]VPO7!$L18+[14]VPO1!$T19</f>
        <v>1</v>
      </c>
      <c r="V17" s="57">
        <f t="shared" si="6"/>
        <v>50</v>
      </c>
      <c r="W17" s="84">
        <f>'[5]8'!T17</f>
        <v>2</v>
      </c>
      <c r="X17" s="46">
        <f>[14]VPO1!$T19</f>
        <v>1</v>
      </c>
      <c r="Y17" s="57">
        <f t="shared" si="7"/>
        <v>50</v>
      </c>
      <c r="Z17" s="84">
        <f>'[5]8'!W17</f>
        <v>2</v>
      </c>
      <c r="AA17" s="46">
        <f>[14]VPO1!$U19</f>
        <v>1</v>
      </c>
      <c r="AB17" s="57">
        <f t="shared" si="8"/>
        <v>50</v>
      </c>
      <c r="AC17" s="29"/>
      <c r="AD17" s="32"/>
    </row>
    <row r="18" spans="1:30" s="33" customFormat="1" ht="18" customHeight="1" x14ac:dyDescent="0.25">
      <c r="A18" s="52" t="s">
        <v>32</v>
      </c>
      <c r="B18" s="96">
        <f>'[5]8'!B18</f>
        <v>2</v>
      </c>
      <c r="C18" s="84">
        <f>[13]VPO7!$L19+[13]VPO7!$J19-[13]VPO7!$K19+[14]VPO1!$B20</f>
        <v>18</v>
      </c>
      <c r="D18" s="57">
        <f t="shared" si="0"/>
        <v>900</v>
      </c>
      <c r="E18" s="60">
        <f>'[5]8'!D18</f>
        <v>2</v>
      </c>
      <c r="F18" s="84">
        <f>[14]VPO1!$B20</f>
        <v>16</v>
      </c>
      <c r="G18" s="57">
        <f t="shared" si="1"/>
        <v>800</v>
      </c>
      <c r="H18" s="60">
        <f>'[5]8'!G18</f>
        <v>0</v>
      </c>
      <c r="I18" s="84">
        <f>[14]VPO1!$E20+[13]VPO7!$D19</f>
        <v>1</v>
      </c>
      <c r="J18" s="57">
        <f t="shared" si="2"/>
        <v>0</v>
      </c>
      <c r="K18" s="60">
        <f>'[5]8'!J18</f>
        <v>0</v>
      </c>
      <c r="L18" s="84">
        <f>[14]VPO1!$N20</f>
        <v>0</v>
      </c>
      <c r="M18" s="57">
        <f t="shared" si="3"/>
        <v>0</v>
      </c>
      <c r="N18" s="60">
        <f>'[5]8'!M18</f>
        <v>0</v>
      </c>
      <c r="O18" s="84">
        <f>[14]VPO1!$R20+[14]VPO1!$S20+[13]VPO7!$G19</f>
        <v>0</v>
      </c>
      <c r="P18" s="57">
        <f t="shared" si="4"/>
        <v>0</v>
      </c>
      <c r="Q18" s="84">
        <f>'[5]8'!P18</f>
        <v>1</v>
      </c>
      <c r="R18" s="46">
        <f>'[8]1'!$L21</f>
        <v>5</v>
      </c>
      <c r="S18" s="57">
        <f t="shared" si="5"/>
        <v>500</v>
      </c>
      <c r="T18" s="70">
        <f>'[5]8'!R18</f>
        <v>2</v>
      </c>
      <c r="U18" s="46">
        <f>[13]VPO7!$L19+[14]VPO1!$T20</f>
        <v>13</v>
      </c>
      <c r="V18" s="57">
        <f t="shared" si="6"/>
        <v>650</v>
      </c>
      <c r="W18" s="84">
        <f>'[5]8'!T18</f>
        <v>2</v>
      </c>
      <c r="X18" s="46">
        <f>[14]VPO1!$T20</f>
        <v>12</v>
      </c>
      <c r="Y18" s="57">
        <f t="shared" si="7"/>
        <v>600</v>
      </c>
      <c r="Z18" s="84">
        <f>'[5]8'!W18</f>
        <v>1</v>
      </c>
      <c r="AA18" s="46">
        <f>[14]VPO1!$U20</f>
        <v>9</v>
      </c>
      <c r="AB18" s="57">
        <f t="shared" si="8"/>
        <v>900</v>
      </c>
      <c r="AC18" s="29"/>
      <c r="AD18" s="32"/>
    </row>
    <row r="19" spans="1:30" s="33" customFormat="1" ht="18" customHeight="1" x14ac:dyDescent="0.25">
      <c r="A19" s="52" t="s">
        <v>33</v>
      </c>
      <c r="B19" s="96">
        <f>'[5]8'!B19</f>
        <v>5</v>
      </c>
      <c r="C19" s="84">
        <f>[13]VPO7!$L20+[13]VPO7!$J20-[13]VPO7!$K20+[14]VPO1!$B21</f>
        <v>25</v>
      </c>
      <c r="D19" s="57">
        <f t="shared" si="0"/>
        <v>500</v>
      </c>
      <c r="E19" s="60">
        <f>'[5]8'!D19</f>
        <v>5</v>
      </c>
      <c r="F19" s="84">
        <f>[14]VPO1!$B21</f>
        <v>25</v>
      </c>
      <c r="G19" s="57">
        <f t="shared" si="1"/>
        <v>500</v>
      </c>
      <c r="H19" s="60">
        <f>'[5]8'!G19</f>
        <v>1</v>
      </c>
      <c r="I19" s="84">
        <f>[14]VPO1!$E21+[13]VPO7!$D20</f>
        <v>2</v>
      </c>
      <c r="J19" s="57">
        <f t="shared" si="2"/>
        <v>200</v>
      </c>
      <c r="K19" s="60">
        <f>'[5]8'!J19</f>
        <v>0</v>
      </c>
      <c r="L19" s="84">
        <f>[14]VPO1!$N21</f>
        <v>0</v>
      </c>
      <c r="M19" s="57">
        <f t="shared" si="3"/>
        <v>0</v>
      </c>
      <c r="N19" s="60">
        <f>'[5]8'!M19</f>
        <v>0</v>
      </c>
      <c r="O19" s="84">
        <f>[14]VPO1!$R21+[14]VPO1!$S21+[13]VPO7!$G20</f>
        <v>0</v>
      </c>
      <c r="P19" s="57">
        <f t="shared" si="4"/>
        <v>0</v>
      </c>
      <c r="Q19" s="84">
        <f>'[5]8'!P19</f>
        <v>5</v>
      </c>
      <c r="R19" s="46">
        <f>'[8]1'!$L22</f>
        <v>14</v>
      </c>
      <c r="S19" s="57">
        <f t="shared" si="5"/>
        <v>280</v>
      </c>
      <c r="T19" s="70">
        <f>'[5]8'!R19</f>
        <v>4</v>
      </c>
      <c r="U19" s="46">
        <f>[13]VPO7!$L20+[14]VPO1!$T21</f>
        <v>21</v>
      </c>
      <c r="V19" s="57">
        <f t="shared" si="6"/>
        <v>525</v>
      </c>
      <c r="W19" s="84">
        <f>'[5]8'!T19</f>
        <v>4</v>
      </c>
      <c r="X19" s="46">
        <f>[14]VPO1!$T21</f>
        <v>21</v>
      </c>
      <c r="Y19" s="57">
        <f t="shared" si="7"/>
        <v>525</v>
      </c>
      <c r="Z19" s="84">
        <f>'[5]8'!W19</f>
        <v>2</v>
      </c>
      <c r="AA19" s="46">
        <f>[14]VPO1!$U21</f>
        <v>15</v>
      </c>
      <c r="AB19" s="57">
        <f t="shared" si="8"/>
        <v>750</v>
      </c>
      <c r="AC19" s="29"/>
      <c r="AD19" s="32"/>
    </row>
    <row r="20" spans="1:30" s="33" customFormat="1" ht="18" customHeight="1" x14ac:dyDescent="0.25">
      <c r="A20" s="52" t="s">
        <v>34</v>
      </c>
      <c r="B20" s="96">
        <f>'[5]8'!B20</f>
        <v>1</v>
      </c>
      <c r="C20" s="84">
        <f>[13]VPO7!$L21+[13]VPO7!$J21-[13]VPO7!$K21+[14]VPO1!$B22</f>
        <v>0</v>
      </c>
      <c r="D20" s="57">
        <f t="shared" si="0"/>
        <v>0</v>
      </c>
      <c r="E20" s="60">
        <f>'[5]8'!D20</f>
        <v>1</v>
      </c>
      <c r="F20" s="84">
        <f>[14]VPO1!$B22</f>
        <v>0</v>
      </c>
      <c r="G20" s="57">
        <f t="shared" si="1"/>
        <v>0</v>
      </c>
      <c r="H20" s="60">
        <f>'[5]8'!G20</f>
        <v>0</v>
      </c>
      <c r="I20" s="84">
        <f>[14]VPO1!$E22+[13]VPO7!$D21</f>
        <v>0</v>
      </c>
      <c r="J20" s="57">
        <f t="shared" si="2"/>
        <v>0</v>
      </c>
      <c r="K20" s="60">
        <f>'[5]8'!J20</f>
        <v>0</v>
      </c>
      <c r="L20" s="84">
        <f>[14]VPO1!$N22</f>
        <v>0</v>
      </c>
      <c r="M20" s="57">
        <f t="shared" si="3"/>
        <v>0</v>
      </c>
      <c r="N20" s="60">
        <f>'[5]8'!M20</f>
        <v>0</v>
      </c>
      <c r="O20" s="84">
        <f>[14]VPO1!$R22+[14]VPO1!$S22+[13]VPO7!$G21</f>
        <v>0</v>
      </c>
      <c r="P20" s="57">
        <f t="shared" si="4"/>
        <v>0</v>
      </c>
      <c r="Q20" s="84">
        <f>'[5]8'!P20</f>
        <v>1</v>
      </c>
      <c r="R20" s="46">
        <f>'[8]1'!$L23</f>
        <v>0</v>
      </c>
      <c r="S20" s="57">
        <f t="shared" si="5"/>
        <v>0</v>
      </c>
      <c r="T20" s="70">
        <f>'[5]8'!R20</f>
        <v>1</v>
      </c>
      <c r="U20" s="46">
        <f>[13]VPO7!$L21+[14]VPO1!$T22</f>
        <v>0</v>
      </c>
      <c r="V20" s="57">
        <f t="shared" si="6"/>
        <v>0</v>
      </c>
      <c r="W20" s="84">
        <f>'[5]8'!T20</f>
        <v>1</v>
      </c>
      <c r="X20" s="46">
        <f>[14]VPO1!$T22</f>
        <v>0</v>
      </c>
      <c r="Y20" s="57">
        <f t="shared" si="7"/>
        <v>0</v>
      </c>
      <c r="Z20" s="84">
        <f>'[5]8'!W20</f>
        <v>0</v>
      </c>
      <c r="AA20" s="46">
        <f>[14]VPO1!$U22</f>
        <v>0</v>
      </c>
      <c r="AB20" s="57">
        <f t="shared" si="8"/>
        <v>0</v>
      </c>
      <c r="AC20" s="29"/>
      <c r="AD20" s="32"/>
    </row>
    <row r="21" spans="1:30" s="33" customFormat="1" ht="18" customHeight="1" x14ac:dyDescent="0.25">
      <c r="A21" s="52" t="s">
        <v>35</v>
      </c>
      <c r="B21" s="96">
        <f>'[5]8'!B21</f>
        <v>1</v>
      </c>
      <c r="C21" s="84">
        <f>[13]VPO7!$L22+[13]VPO7!$J22-[13]VPO7!$K22+[14]VPO1!$B23</f>
        <v>7</v>
      </c>
      <c r="D21" s="57">
        <f t="shared" si="0"/>
        <v>700</v>
      </c>
      <c r="E21" s="60">
        <f>'[5]8'!D21</f>
        <v>1</v>
      </c>
      <c r="F21" s="84">
        <f>[14]VPO1!$B23</f>
        <v>7</v>
      </c>
      <c r="G21" s="57">
        <f t="shared" si="1"/>
        <v>700</v>
      </c>
      <c r="H21" s="60">
        <f>'[5]8'!G21</f>
        <v>0</v>
      </c>
      <c r="I21" s="84">
        <f>[14]VPO1!$E23+[13]VPO7!$D22</f>
        <v>0</v>
      </c>
      <c r="J21" s="57">
        <f t="shared" si="2"/>
        <v>0</v>
      </c>
      <c r="K21" s="60">
        <f>'[5]8'!J21</f>
        <v>0</v>
      </c>
      <c r="L21" s="84">
        <f>[14]VPO1!$N23</f>
        <v>0</v>
      </c>
      <c r="M21" s="57">
        <f t="shared" si="3"/>
        <v>0</v>
      </c>
      <c r="N21" s="60">
        <f>'[5]8'!M21</f>
        <v>0</v>
      </c>
      <c r="O21" s="84">
        <f>[14]VPO1!$R23+[14]VPO1!$S23+[13]VPO7!$G22</f>
        <v>0</v>
      </c>
      <c r="P21" s="57">
        <f t="shared" si="4"/>
        <v>0</v>
      </c>
      <c r="Q21" s="84">
        <f>'[5]8'!P21</f>
        <v>0</v>
      </c>
      <c r="R21" s="46">
        <f>'[8]1'!$L24</f>
        <v>4</v>
      </c>
      <c r="S21" s="57">
        <f t="shared" si="5"/>
        <v>0</v>
      </c>
      <c r="T21" s="70">
        <f>'[5]8'!R21</f>
        <v>1</v>
      </c>
      <c r="U21" s="46">
        <f>[13]VPO7!$L22+[14]VPO1!$T23</f>
        <v>6</v>
      </c>
      <c r="V21" s="57">
        <f t="shared" si="6"/>
        <v>600</v>
      </c>
      <c r="W21" s="84">
        <f>'[5]8'!T21</f>
        <v>1</v>
      </c>
      <c r="X21" s="46">
        <f>[14]VPO1!$T23</f>
        <v>6</v>
      </c>
      <c r="Y21" s="57">
        <f t="shared" si="7"/>
        <v>600</v>
      </c>
      <c r="Z21" s="84">
        <f>'[5]8'!W21</f>
        <v>1</v>
      </c>
      <c r="AA21" s="46">
        <f>[14]VPO1!$U23</f>
        <v>4</v>
      </c>
      <c r="AB21" s="57">
        <f t="shared" si="8"/>
        <v>400</v>
      </c>
      <c r="AC21" s="29"/>
      <c r="AD21" s="32"/>
    </row>
    <row r="22" spans="1:30" s="33" customFormat="1" ht="18" customHeight="1" x14ac:dyDescent="0.25">
      <c r="A22" s="52" t="s">
        <v>36</v>
      </c>
      <c r="B22" s="96">
        <f>'[5]8'!B22</f>
        <v>2</v>
      </c>
      <c r="C22" s="84">
        <f>[13]VPO7!$L23+[13]VPO7!$J23-[13]VPO7!$K23+[14]VPO1!$B24</f>
        <v>17</v>
      </c>
      <c r="D22" s="57">
        <f t="shared" si="0"/>
        <v>850</v>
      </c>
      <c r="E22" s="60">
        <f>'[5]8'!D22</f>
        <v>2</v>
      </c>
      <c r="F22" s="84">
        <f>[14]VPO1!$B24</f>
        <v>17</v>
      </c>
      <c r="G22" s="57">
        <f t="shared" si="1"/>
        <v>850</v>
      </c>
      <c r="H22" s="60">
        <f>'[5]8'!G22</f>
        <v>0</v>
      </c>
      <c r="I22" s="84">
        <f>[14]VPO1!$E24+[13]VPO7!$D23</f>
        <v>0</v>
      </c>
      <c r="J22" s="57">
        <f t="shared" si="2"/>
        <v>0</v>
      </c>
      <c r="K22" s="60">
        <f>'[5]8'!J22</f>
        <v>0</v>
      </c>
      <c r="L22" s="84">
        <f>[14]VPO1!$N24</f>
        <v>0</v>
      </c>
      <c r="M22" s="57">
        <f t="shared" si="3"/>
        <v>0</v>
      </c>
      <c r="N22" s="60">
        <f>'[5]8'!M22</f>
        <v>0</v>
      </c>
      <c r="O22" s="84">
        <f>[14]VPO1!$R24+[14]VPO1!$S24+[13]VPO7!$G23</f>
        <v>0</v>
      </c>
      <c r="P22" s="57">
        <f t="shared" si="4"/>
        <v>0</v>
      </c>
      <c r="Q22" s="84">
        <f>'[5]8'!P22</f>
        <v>2</v>
      </c>
      <c r="R22" s="46">
        <f>'[8]1'!$L25</f>
        <v>13</v>
      </c>
      <c r="S22" s="57">
        <f t="shared" si="5"/>
        <v>650</v>
      </c>
      <c r="T22" s="70">
        <f>'[5]8'!R22</f>
        <v>2</v>
      </c>
      <c r="U22" s="46">
        <f>[13]VPO7!$L23+[14]VPO1!$T24</f>
        <v>16</v>
      </c>
      <c r="V22" s="57">
        <f t="shared" si="6"/>
        <v>800</v>
      </c>
      <c r="W22" s="84">
        <f>'[5]8'!T22</f>
        <v>2</v>
      </c>
      <c r="X22" s="46">
        <f>[14]VPO1!$T24</f>
        <v>16</v>
      </c>
      <c r="Y22" s="57">
        <f t="shared" si="7"/>
        <v>800</v>
      </c>
      <c r="Z22" s="84">
        <f>'[5]8'!W22</f>
        <v>2</v>
      </c>
      <c r="AA22" s="46">
        <f>[14]VPO1!$U24</f>
        <v>5</v>
      </c>
      <c r="AB22" s="57">
        <f t="shared" si="8"/>
        <v>250</v>
      </c>
      <c r="AC22" s="29"/>
      <c r="AD22" s="32"/>
    </row>
    <row r="23" spans="1:30" s="33" customFormat="1" ht="18" customHeight="1" x14ac:dyDescent="0.25">
      <c r="A23" s="52" t="s">
        <v>37</v>
      </c>
      <c r="B23" s="96">
        <f>'[5]8'!B23</f>
        <v>3</v>
      </c>
      <c r="C23" s="84">
        <f>[13]VPO7!$L24+[13]VPO7!$J24-[13]VPO7!$K24+[14]VPO1!$B25</f>
        <v>7</v>
      </c>
      <c r="D23" s="57">
        <f t="shared" si="0"/>
        <v>233.33333333333334</v>
      </c>
      <c r="E23" s="60">
        <f>'[5]8'!D23</f>
        <v>3</v>
      </c>
      <c r="F23" s="84">
        <f>[14]VPO1!$B25</f>
        <v>7</v>
      </c>
      <c r="G23" s="57">
        <f t="shared" si="1"/>
        <v>233.33333333333334</v>
      </c>
      <c r="H23" s="60">
        <f>'[5]8'!G23</f>
        <v>0</v>
      </c>
      <c r="I23" s="84">
        <f>[14]VPO1!$E25+[13]VPO7!$D24</f>
        <v>0</v>
      </c>
      <c r="J23" s="57">
        <f t="shared" si="2"/>
        <v>0</v>
      </c>
      <c r="K23" s="60">
        <f>'[5]8'!J23</f>
        <v>0</v>
      </c>
      <c r="L23" s="84">
        <f>[14]VPO1!$N25</f>
        <v>0</v>
      </c>
      <c r="M23" s="57">
        <f t="shared" si="3"/>
        <v>0</v>
      </c>
      <c r="N23" s="60">
        <f>'[5]8'!M23</f>
        <v>0</v>
      </c>
      <c r="O23" s="84">
        <f>[14]VPO1!$R25+[14]VPO1!$S25+[13]VPO7!$G24</f>
        <v>0</v>
      </c>
      <c r="P23" s="57">
        <f t="shared" si="4"/>
        <v>0</v>
      </c>
      <c r="Q23" s="84">
        <f>'[5]8'!P23</f>
        <v>1</v>
      </c>
      <c r="R23" s="46">
        <f>'[8]1'!$L26</f>
        <v>2</v>
      </c>
      <c r="S23" s="57">
        <f t="shared" si="5"/>
        <v>200</v>
      </c>
      <c r="T23" s="70">
        <f>'[5]8'!R23</f>
        <v>3</v>
      </c>
      <c r="U23" s="46">
        <f>[13]VPO7!$L24+[14]VPO1!$T25</f>
        <v>6</v>
      </c>
      <c r="V23" s="57">
        <f t="shared" si="6"/>
        <v>200</v>
      </c>
      <c r="W23" s="84">
        <f>'[5]8'!T23</f>
        <v>3</v>
      </c>
      <c r="X23" s="46">
        <f>[14]VPO1!$T25</f>
        <v>6</v>
      </c>
      <c r="Y23" s="57">
        <f t="shared" si="7"/>
        <v>200</v>
      </c>
      <c r="Z23" s="84">
        <f>'[5]8'!W23</f>
        <v>3</v>
      </c>
      <c r="AA23" s="46">
        <f>[14]VPO1!$U25</f>
        <v>3</v>
      </c>
      <c r="AB23" s="57">
        <f t="shared" si="8"/>
        <v>100</v>
      </c>
      <c r="AC23" s="29"/>
      <c r="AD23" s="32"/>
    </row>
    <row r="24" spans="1:30" s="33" customFormat="1" ht="18" customHeight="1" x14ac:dyDescent="0.25">
      <c r="A24" s="52" t="s">
        <v>38</v>
      </c>
      <c r="B24" s="96">
        <f>'[5]8'!B24</f>
        <v>0</v>
      </c>
      <c r="C24" s="84">
        <f>[13]VPO7!$L25+[13]VPO7!$J25-[13]VPO7!$K25+[14]VPO1!$B26</f>
        <v>16</v>
      </c>
      <c r="D24" s="57">
        <f t="shared" si="0"/>
        <v>0</v>
      </c>
      <c r="E24" s="60">
        <f>'[5]8'!D24</f>
        <v>0</v>
      </c>
      <c r="F24" s="84">
        <f>[14]VPO1!$B26</f>
        <v>16</v>
      </c>
      <c r="G24" s="57">
        <f t="shared" si="1"/>
        <v>0</v>
      </c>
      <c r="H24" s="60">
        <f>'[5]8'!G24</f>
        <v>0</v>
      </c>
      <c r="I24" s="84">
        <f>[14]VPO1!$E26+[13]VPO7!$D25</f>
        <v>1</v>
      </c>
      <c r="J24" s="57">
        <f t="shared" si="2"/>
        <v>0</v>
      </c>
      <c r="K24" s="60">
        <f>'[5]8'!J24</f>
        <v>0</v>
      </c>
      <c r="L24" s="84">
        <f>[14]VPO1!$N26</f>
        <v>0</v>
      </c>
      <c r="M24" s="57">
        <f t="shared" si="3"/>
        <v>0</v>
      </c>
      <c r="N24" s="60">
        <f>'[5]8'!M24</f>
        <v>0</v>
      </c>
      <c r="O24" s="84">
        <f>[14]VPO1!$R26+[14]VPO1!$S26+[13]VPO7!$G25</f>
        <v>0</v>
      </c>
      <c r="P24" s="57">
        <f t="shared" si="4"/>
        <v>0</v>
      </c>
      <c r="Q24" s="84">
        <f>'[5]8'!P24</f>
        <v>0</v>
      </c>
      <c r="R24" s="46">
        <f>'[8]1'!$L27</f>
        <v>3</v>
      </c>
      <c r="S24" s="57">
        <f t="shared" si="5"/>
        <v>0</v>
      </c>
      <c r="T24" s="70">
        <f>'[5]8'!R24</f>
        <v>0</v>
      </c>
      <c r="U24" s="46">
        <f>[13]VPO7!$L25+[14]VPO1!$T26</f>
        <v>12</v>
      </c>
      <c r="V24" s="57">
        <f t="shared" si="6"/>
        <v>0</v>
      </c>
      <c r="W24" s="84">
        <f>'[5]8'!T24</f>
        <v>0</v>
      </c>
      <c r="X24" s="46">
        <f>[14]VPO1!$T26</f>
        <v>12</v>
      </c>
      <c r="Y24" s="57">
        <f t="shared" si="7"/>
        <v>0</v>
      </c>
      <c r="Z24" s="84">
        <f>'[5]8'!W24</f>
        <v>0</v>
      </c>
      <c r="AA24" s="46">
        <f>[14]VPO1!$U26</f>
        <v>3</v>
      </c>
      <c r="AB24" s="57">
        <f t="shared" si="8"/>
        <v>0</v>
      </c>
      <c r="AC24" s="29"/>
      <c r="AD24" s="32"/>
    </row>
    <row r="25" spans="1:30" s="33" customFormat="1" ht="18" customHeight="1" x14ac:dyDescent="0.25">
      <c r="A25" s="53" t="s">
        <v>39</v>
      </c>
      <c r="B25" s="96">
        <f>'[5]8'!B25</f>
        <v>2</v>
      </c>
      <c r="C25" s="84">
        <f>[13]VPO7!$L26+[13]VPO7!$J26-[13]VPO7!$K26+[14]VPO1!$B27</f>
        <v>0</v>
      </c>
      <c r="D25" s="57">
        <f t="shared" si="0"/>
        <v>0</v>
      </c>
      <c r="E25" s="60">
        <f>'[5]8'!D25</f>
        <v>2</v>
      </c>
      <c r="F25" s="84">
        <f>[14]VPO1!$B27</f>
        <v>0</v>
      </c>
      <c r="G25" s="57">
        <f t="shared" si="1"/>
        <v>0</v>
      </c>
      <c r="H25" s="60">
        <f>'[5]8'!G25</f>
        <v>0</v>
      </c>
      <c r="I25" s="84">
        <f>[14]VPO1!$E27+[13]VPO7!$D26</f>
        <v>0</v>
      </c>
      <c r="J25" s="57">
        <f t="shared" si="2"/>
        <v>0</v>
      </c>
      <c r="K25" s="60">
        <f>'[5]8'!J25</f>
        <v>0</v>
      </c>
      <c r="L25" s="84">
        <f>[14]VPO1!$N27</f>
        <v>0</v>
      </c>
      <c r="M25" s="57">
        <f t="shared" si="3"/>
        <v>0</v>
      </c>
      <c r="N25" s="60">
        <f>'[5]8'!M25</f>
        <v>1</v>
      </c>
      <c r="O25" s="84">
        <f>[14]VPO1!$R27+[14]VPO1!$S27+[13]VPO7!$G26</f>
        <v>0</v>
      </c>
      <c r="P25" s="57">
        <f t="shared" si="4"/>
        <v>0</v>
      </c>
      <c r="Q25" s="84">
        <f>'[5]8'!P25</f>
        <v>0</v>
      </c>
      <c r="R25" s="46">
        <f>'[8]1'!$L28</f>
        <v>0</v>
      </c>
      <c r="S25" s="57">
        <f t="shared" si="5"/>
        <v>0</v>
      </c>
      <c r="T25" s="70">
        <f>'[5]8'!R25</f>
        <v>2</v>
      </c>
      <c r="U25" s="46">
        <f>[13]VPO7!$L26+[14]VPO1!$T27</f>
        <v>0</v>
      </c>
      <c r="V25" s="57">
        <f t="shared" si="6"/>
        <v>0</v>
      </c>
      <c r="W25" s="84">
        <f>'[5]8'!T25</f>
        <v>2</v>
      </c>
      <c r="X25" s="46">
        <f>[14]VPO1!$T27</f>
        <v>0</v>
      </c>
      <c r="Y25" s="57">
        <f t="shared" si="7"/>
        <v>0</v>
      </c>
      <c r="Z25" s="84">
        <f>'[5]8'!W25</f>
        <v>2</v>
      </c>
      <c r="AA25" s="46">
        <f>[14]VPO1!$U27</f>
        <v>0</v>
      </c>
      <c r="AB25" s="57">
        <f t="shared" si="8"/>
        <v>0</v>
      </c>
      <c r="AC25" s="29"/>
      <c r="AD25" s="32"/>
    </row>
    <row r="26" spans="1:30" s="33" customFormat="1" ht="18" customHeight="1" x14ac:dyDescent="0.25">
      <c r="A26" s="52" t="s">
        <v>40</v>
      </c>
      <c r="B26" s="96">
        <f>'[5]8'!B26</f>
        <v>23</v>
      </c>
      <c r="C26" s="84">
        <f>[13]VPO7!$L27+[13]VPO7!$J27-[13]VPO7!$K27+[14]VPO1!$B28</f>
        <v>46</v>
      </c>
      <c r="D26" s="57">
        <f t="shared" si="0"/>
        <v>200</v>
      </c>
      <c r="E26" s="60">
        <f>'[5]8'!D26</f>
        <v>21</v>
      </c>
      <c r="F26" s="84">
        <f>[14]VPO1!$B28</f>
        <v>43</v>
      </c>
      <c r="G26" s="57">
        <f t="shared" si="1"/>
        <v>204.76190476190476</v>
      </c>
      <c r="H26" s="60">
        <f>'[5]8'!G26</f>
        <v>4</v>
      </c>
      <c r="I26" s="84">
        <f>[14]VPO1!$E28+[13]VPO7!$D27</f>
        <v>2</v>
      </c>
      <c r="J26" s="57">
        <f t="shared" si="2"/>
        <v>50</v>
      </c>
      <c r="K26" s="60">
        <f>'[5]8'!J26</f>
        <v>0</v>
      </c>
      <c r="L26" s="84">
        <f>[14]VPO1!$N28</f>
        <v>0</v>
      </c>
      <c r="M26" s="57">
        <f t="shared" si="3"/>
        <v>0</v>
      </c>
      <c r="N26" s="60">
        <f>'[5]8'!M26</f>
        <v>0</v>
      </c>
      <c r="O26" s="84">
        <f>[14]VPO1!$R28+[14]VPO1!$S28+[13]VPO7!$G27</f>
        <v>0</v>
      </c>
      <c r="P26" s="57">
        <f t="shared" si="4"/>
        <v>0</v>
      </c>
      <c r="Q26" s="84">
        <f>'[5]8'!P26</f>
        <v>14</v>
      </c>
      <c r="R26" s="46">
        <f>'[8]1'!$L29</f>
        <v>27</v>
      </c>
      <c r="S26" s="57">
        <f t="shared" si="5"/>
        <v>192.85714285714286</v>
      </c>
      <c r="T26" s="70">
        <f>'[5]8'!R26</f>
        <v>15</v>
      </c>
      <c r="U26" s="46">
        <f>[13]VPO7!$L27+[14]VPO1!$T28</f>
        <v>38</v>
      </c>
      <c r="V26" s="57">
        <f t="shared" si="6"/>
        <v>253.33333333333331</v>
      </c>
      <c r="W26" s="84">
        <f>'[5]8'!T26</f>
        <v>13</v>
      </c>
      <c r="X26" s="46">
        <f>[14]VPO1!$T28</f>
        <v>38</v>
      </c>
      <c r="Y26" s="57">
        <f t="shared" si="7"/>
        <v>292.30769230769226</v>
      </c>
      <c r="Z26" s="84">
        <f>'[5]8'!W26</f>
        <v>11</v>
      </c>
      <c r="AA26" s="46">
        <f>[14]VPO1!$U28</f>
        <v>20</v>
      </c>
      <c r="AB26" s="57">
        <f t="shared" si="8"/>
        <v>181.81818181818181</v>
      </c>
      <c r="AC26" s="29"/>
      <c r="AD26" s="32"/>
    </row>
    <row r="27" spans="1:30" s="33" customFormat="1" ht="18" customHeight="1" x14ac:dyDescent="0.25">
      <c r="A27" s="52" t="s">
        <v>41</v>
      </c>
      <c r="B27" s="96">
        <f>'[5]8'!B27</f>
        <v>1</v>
      </c>
      <c r="C27" s="84">
        <f>[13]VPO7!$L28+[13]VPO7!$J28-[13]VPO7!$K28+[14]VPO1!$B29</f>
        <v>18</v>
      </c>
      <c r="D27" s="57">
        <f t="shared" si="0"/>
        <v>1800</v>
      </c>
      <c r="E27" s="60">
        <f>'[5]8'!D27</f>
        <v>1</v>
      </c>
      <c r="F27" s="84">
        <f>[14]VPO1!$B29</f>
        <v>18</v>
      </c>
      <c r="G27" s="57">
        <f t="shared" si="1"/>
        <v>1800</v>
      </c>
      <c r="H27" s="60">
        <f>'[5]8'!G27</f>
        <v>0</v>
      </c>
      <c r="I27" s="84">
        <f>[14]VPO1!$E29+[13]VPO7!$D28</f>
        <v>0</v>
      </c>
      <c r="J27" s="57">
        <f t="shared" si="2"/>
        <v>0</v>
      </c>
      <c r="K27" s="60">
        <f>'[5]8'!J27</f>
        <v>0</v>
      </c>
      <c r="L27" s="84">
        <f>[14]VPO1!$N29</f>
        <v>0</v>
      </c>
      <c r="M27" s="57">
        <f t="shared" si="3"/>
        <v>0</v>
      </c>
      <c r="N27" s="60">
        <f>'[5]8'!M27</f>
        <v>0</v>
      </c>
      <c r="O27" s="84">
        <f>[14]VPO1!$R29+[14]VPO1!$S29+[13]VPO7!$G28</f>
        <v>0</v>
      </c>
      <c r="P27" s="57">
        <f t="shared" si="4"/>
        <v>0</v>
      </c>
      <c r="Q27" s="84">
        <f>'[5]8'!P27</f>
        <v>1</v>
      </c>
      <c r="R27" s="46">
        <f>'[8]1'!$L30</f>
        <v>12</v>
      </c>
      <c r="S27" s="57">
        <f t="shared" si="5"/>
        <v>1200</v>
      </c>
      <c r="T27" s="70">
        <f>'[5]8'!R27</f>
        <v>1</v>
      </c>
      <c r="U27" s="46">
        <f>[13]VPO7!$L28+[14]VPO1!$T29</f>
        <v>12</v>
      </c>
      <c r="V27" s="57">
        <f t="shared" si="6"/>
        <v>1200</v>
      </c>
      <c r="W27" s="84">
        <f>'[5]8'!T27</f>
        <v>1</v>
      </c>
      <c r="X27" s="46">
        <f>[14]VPO1!$T29</f>
        <v>12</v>
      </c>
      <c r="Y27" s="57">
        <f t="shared" si="7"/>
        <v>1200</v>
      </c>
      <c r="Z27" s="84">
        <f>'[5]8'!W27</f>
        <v>1</v>
      </c>
      <c r="AA27" s="46">
        <f>[14]VPO1!$U29</f>
        <v>10</v>
      </c>
      <c r="AB27" s="57">
        <f t="shared" si="8"/>
        <v>1000</v>
      </c>
      <c r="AC27" s="29"/>
      <c r="AD27" s="32"/>
    </row>
    <row r="28" spans="1:30" s="33" customFormat="1" ht="18" customHeight="1" x14ac:dyDescent="0.25">
      <c r="A28" s="54" t="s">
        <v>42</v>
      </c>
      <c r="B28" s="96">
        <f>'[5]8'!B28</f>
        <v>5</v>
      </c>
      <c r="C28" s="84">
        <f>[13]VPO7!$L29+[13]VPO7!$J29-[13]VPO7!$K29+[14]VPO1!$B30</f>
        <v>48</v>
      </c>
      <c r="D28" s="57">
        <f t="shared" si="0"/>
        <v>960</v>
      </c>
      <c r="E28" s="60">
        <f>'[5]8'!D28</f>
        <v>5</v>
      </c>
      <c r="F28" s="84">
        <f>[14]VPO1!$B30</f>
        <v>45</v>
      </c>
      <c r="G28" s="57">
        <f t="shared" si="1"/>
        <v>900</v>
      </c>
      <c r="H28" s="60">
        <f>'[5]8'!G28</f>
        <v>0</v>
      </c>
      <c r="I28" s="84">
        <f>[14]VPO1!$E30+[13]VPO7!$D29</f>
        <v>3</v>
      </c>
      <c r="J28" s="57">
        <f t="shared" si="2"/>
        <v>0</v>
      </c>
      <c r="K28" s="60">
        <f>'[5]8'!J28</f>
        <v>0</v>
      </c>
      <c r="L28" s="84">
        <f>[14]VPO1!$N30</f>
        <v>0</v>
      </c>
      <c r="M28" s="57">
        <f t="shared" si="3"/>
        <v>0</v>
      </c>
      <c r="N28" s="60">
        <f>'[5]8'!M28</f>
        <v>0</v>
      </c>
      <c r="O28" s="84">
        <f>[14]VPO1!$R30+[14]VPO1!$S30+[13]VPO7!$G29</f>
        <v>0</v>
      </c>
      <c r="P28" s="57">
        <f t="shared" si="4"/>
        <v>0</v>
      </c>
      <c r="Q28" s="84">
        <f>'[5]8'!P28</f>
        <v>3</v>
      </c>
      <c r="R28" s="46">
        <f>'[8]1'!$L31</f>
        <v>24</v>
      </c>
      <c r="S28" s="57">
        <f t="shared" si="5"/>
        <v>800</v>
      </c>
      <c r="T28" s="70">
        <f>'[5]8'!R28</f>
        <v>5</v>
      </c>
      <c r="U28" s="46">
        <f>[13]VPO7!$L29+[14]VPO1!$T30</f>
        <v>33</v>
      </c>
      <c r="V28" s="57">
        <f t="shared" si="6"/>
        <v>660</v>
      </c>
      <c r="W28" s="84">
        <f>'[5]8'!T28</f>
        <v>5</v>
      </c>
      <c r="X28" s="46">
        <f>[14]VPO1!$T30</f>
        <v>30</v>
      </c>
      <c r="Y28" s="57">
        <f t="shared" si="7"/>
        <v>600</v>
      </c>
      <c r="Z28" s="84">
        <f>'[5]8'!W28</f>
        <v>4</v>
      </c>
      <c r="AA28" s="46">
        <f>[14]VPO1!$U30</f>
        <v>20</v>
      </c>
      <c r="AB28" s="57">
        <f t="shared" si="8"/>
        <v>500</v>
      </c>
      <c r="AC28" s="29"/>
      <c r="AD28" s="32"/>
    </row>
    <row r="29" spans="1:30" ht="57" customHeight="1" x14ac:dyDescent="0.2">
      <c r="A29" s="35"/>
      <c r="B29" s="75"/>
      <c r="C29" s="35"/>
      <c r="D29" s="75"/>
      <c r="E29" s="36"/>
      <c r="F29" s="35"/>
      <c r="G29" s="35"/>
      <c r="H29" s="35"/>
      <c r="I29" s="35"/>
      <c r="J29" s="35"/>
      <c r="K29" s="38"/>
      <c r="L29" s="38"/>
      <c r="M29" s="38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</row>
    <row r="30" spans="1:30" x14ac:dyDescent="0.2">
      <c r="A30" s="39"/>
      <c r="B30" s="77"/>
      <c r="C30" s="39"/>
      <c r="D30" s="77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77"/>
      <c r="C31" s="39"/>
      <c r="D31" s="77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77"/>
      <c r="C32" s="39"/>
      <c r="D32" s="77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2">
    <mergeCell ref="N29:AB29"/>
    <mergeCell ref="X1:Y1"/>
    <mergeCell ref="X2:Y2"/>
    <mergeCell ref="Z2:AA2"/>
    <mergeCell ref="N3:P3"/>
    <mergeCell ref="Q3:S3"/>
    <mergeCell ref="W3:Y3"/>
    <mergeCell ref="Z3:AB3"/>
    <mergeCell ref="S4:S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1:M1"/>
    <mergeCell ref="Z4:Z5"/>
    <mergeCell ref="AA4:AA5"/>
    <mergeCell ref="AB4:AB5"/>
    <mergeCell ref="U4:U5"/>
    <mergeCell ref="W4:W5"/>
    <mergeCell ref="X4:X5"/>
    <mergeCell ref="Y4:Y5"/>
    <mergeCell ref="B3:D3"/>
    <mergeCell ref="T3:V3"/>
    <mergeCell ref="B4:B5"/>
    <mergeCell ref="D4:D5"/>
    <mergeCell ref="T4:T5"/>
    <mergeCell ref="V4:V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D16" sqref="D16:E16"/>
    </sheetView>
  </sheetViews>
  <sheetFormatPr defaultColWidth="8" defaultRowHeight="12.75" x14ac:dyDescent="0.2"/>
  <cols>
    <col min="1" max="1" width="60.85546875" style="2" customWidth="1"/>
    <col min="2" max="2" width="25.7109375" style="2" customWidth="1"/>
    <col min="3" max="3" width="25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99" t="s">
        <v>45</v>
      </c>
      <c r="B1" s="99"/>
      <c r="C1" s="99"/>
      <c r="D1" s="99"/>
      <c r="E1" s="99"/>
    </row>
    <row r="2" spans="1:11" ht="28.5" customHeight="1" x14ac:dyDescent="0.2">
      <c r="A2" s="99" t="s">
        <v>18</v>
      </c>
      <c r="B2" s="99"/>
      <c r="C2" s="99"/>
      <c r="D2" s="99"/>
      <c r="E2" s="99"/>
    </row>
    <row r="3" spans="1:11" s="3" customFormat="1" ht="23.25" customHeight="1" x14ac:dyDescent="0.25">
      <c r="A3" s="104" t="s">
        <v>0</v>
      </c>
      <c r="B3" s="100" t="s">
        <v>77</v>
      </c>
      <c r="C3" s="100" t="s">
        <v>78</v>
      </c>
      <c r="D3" s="102" t="s">
        <v>1</v>
      </c>
      <c r="E3" s="103"/>
    </row>
    <row r="4" spans="1:11" s="3" customFormat="1" ht="42" customHeight="1" x14ac:dyDescent="0.25">
      <c r="A4" s="105"/>
      <c r="B4" s="101"/>
      <c r="C4" s="101"/>
      <c r="D4" s="4" t="s">
        <v>2</v>
      </c>
      <c r="E4" s="5" t="s">
        <v>53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46</v>
      </c>
      <c r="B6" s="59">
        <f>'10'!B7</f>
        <v>3011</v>
      </c>
      <c r="C6" s="58">
        <f>'10'!C7</f>
        <v>1825</v>
      </c>
      <c r="D6" s="55">
        <f t="shared" ref="D6" si="0">IF(B6=0,0,C6/B6)*100</f>
        <v>60.611092660245767</v>
      </c>
      <c r="E6" s="49">
        <f t="shared" ref="E6" si="1">C6-B6</f>
        <v>-1186</v>
      </c>
      <c r="K6" s="11"/>
    </row>
    <row r="7" spans="1:11" s="3" customFormat="1" ht="31.5" customHeight="1" x14ac:dyDescent="0.25">
      <c r="A7" s="9" t="s">
        <v>47</v>
      </c>
      <c r="B7" s="58">
        <f>'10'!E7</f>
        <v>2860</v>
      </c>
      <c r="C7" s="58">
        <f>'10'!F7</f>
        <v>1700</v>
      </c>
      <c r="D7" s="55">
        <f t="shared" ref="D7:D11" si="2">IF(B7=0,0,C7/B7)*100</f>
        <v>59.44055944055944</v>
      </c>
      <c r="E7" s="49">
        <f t="shared" ref="E7:E11" si="3">C7-B7</f>
        <v>-1160</v>
      </c>
      <c r="K7" s="11"/>
    </row>
    <row r="8" spans="1:11" s="3" customFormat="1" ht="54.75" customHeight="1" x14ac:dyDescent="0.25">
      <c r="A8" s="12" t="s">
        <v>48</v>
      </c>
      <c r="B8" s="58">
        <f>'10'!H7</f>
        <v>126</v>
      </c>
      <c r="C8" s="58">
        <f>'10'!I7</f>
        <v>68</v>
      </c>
      <c r="D8" s="55">
        <f t="shared" si="2"/>
        <v>53.968253968253968</v>
      </c>
      <c r="E8" s="49">
        <f t="shared" si="3"/>
        <v>-58</v>
      </c>
      <c r="K8" s="11"/>
    </row>
    <row r="9" spans="1:11" s="3" customFormat="1" ht="35.25" customHeight="1" x14ac:dyDescent="0.25">
      <c r="A9" s="13" t="s">
        <v>49</v>
      </c>
      <c r="B9" s="58">
        <f>'10'!K7</f>
        <v>24</v>
      </c>
      <c r="C9" s="58">
        <f>'10'!L7</f>
        <v>6</v>
      </c>
      <c r="D9" s="55">
        <f t="shared" si="2"/>
        <v>25</v>
      </c>
      <c r="E9" s="49">
        <f t="shared" si="3"/>
        <v>-18</v>
      </c>
      <c r="K9" s="11"/>
    </row>
    <row r="10" spans="1:11" s="3" customFormat="1" ht="45.75" customHeight="1" x14ac:dyDescent="0.25">
      <c r="A10" s="13" t="s">
        <v>15</v>
      </c>
      <c r="B10" s="58">
        <f>'10'!N7</f>
        <v>16</v>
      </c>
      <c r="C10" s="58">
        <f>'10'!O7</f>
        <v>1</v>
      </c>
      <c r="D10" s="55">
        <f t="shared" si="2"/>
        <v>6.25</v>
      </c>
      <c r="E10" s="49">
        <f t="shared" si="3"/>
        <v>-15</v>
      </c>
      <c r="K10" s="11"/>
    </row>
    <row r="11" spans="1:11" s="3" customFormat="1" ht="55.5" customHeight="1" x14ac:dyDescent="0.25">
      <c r="A11" s="13" t="s">
        <v>50</v>
      </c>
      <c r="B11" s="58">
        <f>'10'!Q7</f>
        <v>1923</v>
      </c>
      <c r="C11" s="58">
        <f>'10'!R7</f>
        <v>965</v>
      </c>
      <c r="D11" s="55">
        <f t="shared" si="2"/>
        <v>50.182007280291209</v>
      </c>
      <c r="E11" s="49">
        <f t="shared" si="3"/>
        <v>-958</v>
      </c>
      <c r="K11" s="11"/>
    </row>
    <row r="12" spans="1:11" s="3" customFormat="1" ht="12.75" customHeight="1" x14ac:dyDescent="0.25">
      <c r="A12" s="106" t="s">
        <v>4</v>
      </c>
      <c r="B12" s="107"/>
      <c r="C12" s="107"/>
      <c r="D12" s="107"/>
      <c r="E12" s="107"/>
      <c r="K12" s="11"/>
    </row>
    <row r="13" spans="1:11" s="3" customFormat="1" ht="15" customHeight="1" x14ac:dyDescent="0.25">
      <c r="A13" s="108"/>
      <c r="B13" s="109"/>
      <c r="C13" s="109"/>
      <c r="D13" s="109"/>
      <c r="E13" s="109"/>
      <c r="K13" s="11"/>
    </row>
    <row r="14" spans="1:11" s="3" customFormat="1" ht="20.25" customHeight="1" x14ac:dyDescent="0.25">
      <c r="A14" s="104" t="s">
        <v>0</v>
      </c>
      <c r="B14" s="110" t="s">
        <v>79</v>
      </c>
      <c r="C14" s="110" t="s">
        <v>80</v>
      </c>
      <c r="D14" s="102" t="s">
        <v>1</v>
      </c>
      <c r="E14" s="103"/>
      <c r="K14" s="11"/>
    </row>
    <row r="15" spans="1:11" ht="35.25" customHeight="1" x14ac:dyDescent="0.2">
      <c r="A15" s="105"/>
      <c r="B15" s="110"/>
      <c r="C15" s="110"/>
      <c r="D15" s="4" t="s">
        <v>2</v>
      </c>
      <c r="E15" s="5" t="s">
        <v>53</v>
      </c>
      <c r="K15" s="11"/>
    </row>
    <row r="16" spans="1:11" ht="24" customHeight="1" x14ac:dyDescent="0.2">
      <c r="A16" s="9" t="s">
        <v>90</v>
      </c>
      <c r="B16" s="59">
        <f>'10'!T7</f>
        <v>2595</v>
      </c>
      <c r="C16" s="59">
        <f>'10'!U7</f>
        <v>1349</v>
      </c>
      <c r="D16" s="55">
        <f t="shared" ref="D16" si="4">IF(B16=0,0,C16/B16)*100</f>
        <v>51.984585741811173</v>
      </c>
      <c r="E16" s="49">
        <f t="shared" ref="E16" si="5">C16-B16</f>
        <v>-1246</v>
      </c>
      <c r="K16" s="11"/>
    </row>
    <row r="17" spans="1:11" ht="25.5" customHeight="1" x14ac:dyDescent="0.2">
      <c r="A17" s="1" t="s">
        <v>47</v>
      </c>
      <c r="B17" s="59">
        <f>'10'!W7</f>
        <v>2482</v>
      </c>
      <c r="C17" s="59">
        <f>'10'!X7</f>
        <v>1265</v>
      </c>
      <c r="D17" s="48">
        <f t="shared" ref="D17:D18" si="6">C17/B17%</f>
        <v>50.966962127316677</v>
      </c>
      <c r="E17" s="49">
        <f t="shared" ref="E17:E18" si="7">C17-B17</f>
        <v>-1217</v>
      </c>
      <c r="K17" s="11"/>
    </row>
    <row r="18" spans="1:11" ht="33.75" customHeight="1" x14ac:dyDescent="0.2">
      <c r="A18" s="1" t="s">
        <v>51</v>
      </c>
      <c r="B18" s="59">
        <f>'10'!Z7</f>
        <v>2078</v>
      </c>
      <c r="C18" s="59">
        <f>'10'!AA7</f>
        <v>669</v>
      </c>
      <c r="D18" s="48">
        <f t="shared" si="6"/>
        <v>32.194417709335902</v>
      </c>
      <c r="E18" s="49">
        <f t="shared" si="7"/>
        <v>-1409</v>
      </c>
      <c r="K18" s="11"/>
    </row>
    <row r="19" spans="1:11" ht="53.25" customHeight="1" x14ac:dyDescent="0.2">
      <c r="A19" s="98"/>
      <c r="B19" s="98"/>
      <c r="C19" s="98"/>
      <c r="D19" s="98"/>
      <c r="E19" s="98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25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Лист1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2023-01-17T10:02:42Z</cp:lastPrinted>
  <dcterms:created xsi:type="dcterms:W3CDTF">2020-12-10T10:35:03Z</dcterms:created>
  <dcterms:modified xsi:type="dcterms:W3CDTF">2023-03-09T14:49:28Z</dcterms:modified>
</cp:coreProperties>
</file>