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T7" i="59"/>
  <c r="G19" i="57" s="1"/>
  <c r="S7" i="59"/>
  <c r="R7" i="59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F20" i="57"/>
  <c r="G18" i="57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7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10" i="51" l="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<sst xmlns="http://schemas.openxmlformats.org/spreadsheetml/2006/main" count="720" uniqueCount="96">
  <si>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</si>
  <si>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</si>
  <si>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</si>
  <si>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</si>
  <si>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</si>
  <si>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</si>
  <si>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</si>
  <si>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</si>
  <si>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</si>
  <si>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</si>
  <si>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</si>
  <si>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</si>
  <si>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</si>
  <si>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</si>
  <si>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</si>
  <si>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</si>
  <si>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</si>
  <si>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</si>
  <si>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</si>
  <si>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</si>
  <si>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</si>
  <si>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</si>
  <si>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</si>
  <si>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</si>
  <si>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</si>
  <si>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</si>
  <si>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</si>
  <si>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</si>
  <si>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</si>
  <si>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</si>
  <si>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</si>
  <si>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</si>
  <si>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</si>
  <si>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</si>
  <si>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</si>
  <si>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</si>
  <si>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</si>
  <si>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</si>
  <si>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</si>
  <si>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</si>
  <si>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</si>
  <si>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</si>
  <si>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</si>
  <si>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</si>
  <si>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</si>
  <si>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</si>
  <si>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</si>
  <si>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</si>
  <si>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</si>
  <si>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</si>
  <si>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</si>
  <si>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</si>
  <si>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</si>
  <si>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</si>
  <si>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</si>
  <si>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</si>
  <si>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</si>
  <si>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</si>
  <si>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</si>
  <si>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</si>
  <si>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</si>
  <si>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</si>
  <si>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</si>
  <si>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</si>
  <si>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</si>
  <si>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</si>
  <si>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</si>
  <si>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</si>
  <si>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</si>
  <si>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</si>
  <si>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</si>
  <si>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</si>
  <si>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</si>
  <si>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</si>
  <si>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</si>
  <si>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</si>
  <si>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</si>
  <si>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</si>
  <si>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</si>
  <si>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</si>
  <si>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</si>
  <si>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січень-березень 2021 р.</t>
  </si>
  <si>
    <t>січень-березень 2022 р.</t>
  </si>
  <si>
    <t xml:space="preserve">  1 квітня 2021 р.</t>
  </si>
  <si>
    <t xml:space="preserve">  1 квітня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</si>
  <si>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січні-березні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</si>
  <si>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особам з інвалідністю у січні-березні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</si>
  <si>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січні-березні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</si>
  <si>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січні-березні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</si>
  <si>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січні-березні 2021-2022 рр.</t>
  </si>
  <si>
    <t>у січні-березні 2022 року</t>
  </si>
  <si>
    <t>Станом на 01.04.2022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</si>
  <si>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січні-березні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</si>
  <si>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січні-березні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</si>
  <si>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січні-березні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</si>
  <si>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січні-березні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</si>
</sst>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41</v>
          </cell>
          <cell r="F8">
            <v>4</v>
          </cell>
          <cell r="J8">
            <v>2</v>
          </cell>
          <cell r="K8">
            <v>0</v>
          </cell>
          <cell r="L8">
            <v>0</v>
          </cell>
          <cell r="P8">
            <v>25</v>
          </cell>
          <cell r="T8">
            <v>22</v>
          </cell>
        </row>
        <row r="9">
          <cell r="D9">
            <v>15</v>
          </cell>
          <cell r="F9">
            <v>2</v>
          </cell>
          <cell r="J9">
            <v>0</v>
          </cell>
          <cell r="K9">
            <v>0</v>
          </cell>
          <cell r="L9">
            <v>0</v>
          </cell>
          <cell r="P9">
            <v>9</v>
          </cell>
          <cell r="T9">
            <v>9</v>
          </cell>
        </row>
        <row r="10">
          <cell r="D10">
            <v>29</v>
          </cell>
          <cell r="F10">
            <v>2</v>
          </cell>
          <cell r="J10">
            <v>2</v>
          </cell>
          <cell r="K10">
            <v>0</v>
          </cell>
          <cell r="L10">
            <v>0</v>
          </cell>
          <cell r="P10">
            <v>20</v>
          </cell>
          <cell r="T10">
            <v>15</v>
          </cell>
        </row>
        <row r="11">
          <cell r="D11">
            <v>34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P11">
            <v>23</v>
          </cell>
          <cell r="T11">
            <v>17</v>
          </cell>
        </row>
        <row r="12">
          <cell r="D12">
            <v>24</v>
          </cell>
          <cell r="F12">
            <v>0</v>
          </cell>
          <cell r="J12">
            <v>0</v>
          </cell>
          <cell r="K12">
            <v>0</v>
          </cell>
          <cell r="L12">
            <v>0</v>
          </cell>
          <cell r="P12">
            <v>17</v>
          </cell>
          <cell r="T12">
            <v>16</v>
          </cell>
        </row>
        <row r="13">
          <cell r="D13">
            <v>23</v>
          </cell>
          <cell r="F13">
            <v>1</v>
          </cell>
          <cell r="J13">
            <v>0</v>
          </cell>
          <cell r="K13">
            <v>0</v>
          </cell>
          <cell r="L13">
            <v>0</v>
          </cell>
          <cell r="P13">
            <v>18</v>
          </cell>
          <cell r="T13">
            <v>13</v>
          </cell>
        </row>
        <row r="14">
          <cell r="D14">
            <v>12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6</v>
          </cell>
          <cell r="T14">
            <v>6</v>
          </cell>
        </row>
        <row r="15">
          <cell r="D15">
            <v>33</v>
          </cell>
          <cell r="F15">
            <v>1</v>
          </cell>
          <cell r="J15">
            <v>0</v>
          </cell>
          <cell r="K15">
            <v>0</v>
          </cell>
          <cell r="L15">
            <v>0</v>
          </cell>
          <cell r="P15">
            <v>23</v>
          </cell>
          <cell r="T15">
            <v>15</v>
          </cell>
        </row>
        <row r="16">
          <cell r="D16">
            <v>23</v>
          </cell>
          <cell r="F16">
            <v>0</v>
          </cell>
          <cell r="J16">
            <v>1</v>
          </cell>
          <cell r="K16">
            <v>0</v>
          </cell>
          <cell r="L16">
            <v>0</v>
          </cell>
          <cell r="P16">
            <v>18</v>
          </cell>
          <cell r="T16">
            <v>17</v>
          </cell>
        </row>
        <row r="17">
          <cell r="D17">
            <v>21</v>
          </cell>
          <cell r="F17">
            <v>2</v>
          </cell>
          <cell r="J17">
            <v>0</v>
          </cell>
          <cell r="K17">
            <v>0</v>
          </cell>
          <cell r="L17">
            <v>0</v>
          </cell>
          <cell r="P17">
            <v>12</v>
          </cell>
          <cell r="T17">
            <v>11</v>
          </cell>
        </row>
        <row r="18">
          <cell r="D18">
            <v>21</v>
          </cell>
          <cell r="F18">
            <v>0</v>
          </cell>
          <cell r="J18">
            <v>0</v>
          </cell>
          <cell r="K18">
            <v>0</v>
          </cell>
          <cell r="L18">
            <v>0</v>
          </cell>
          <cell r="P18">
            <v>18</v>
          </cell>
          <cell r="T18">
            <v>15</v>
          </cell>
        </row>
        <row r="19">
          <cell r="D19">
            <v>61</v>
          </cell>
          <cell r="F19">
            <v>1</v>
          </cell>
          <cell r="J19">
            <v>0</v>
          </cell>
          <cell r="K19">
            <v>0</v>
          </cell>
          <cell r="L19">
            <v>0</v>
          </cell>
          <cell r="P19">
            <v>42</v>
          </cell>
          <cell r="T19">
            <v>39</v>
          </cell>
        </row>
        <row r="20">
          <cell r="D20">
            <v>14</v>
          </cell>
          <cell r="F20">
            <v>1</v>
          </cell>
          <cell r="J20">
            <v>1</v>
          </cell>
          <cell r="K20">
            <v>0</v>
          </cell>
          <cell r="L20">
            <v>0</v>
          </cell>
          <cell r="P20">
            <v>12</v>
          </cell>
          <cell r="T20">
            <v>7</v>
          </cell>
        </row>
        <row r="21">
          <cell r="D21">
            <v>10</v>
          </cell>
          <cell r="F21">
            <v>0</v>
          </cell>
          <cell r="J21">
            <v>0</v>
          </cell>
          <cell r="K21">
            <v>1</v>
          </cell>
          <cell r="L21">
            <v>0</v>
          </cell>
          <cell r="P21">
            <v>8</v>
          </cell>
          <cell r="T21">
            <v>8</v>
          </cell>
        </row>
        <row r="22">
          <cell r="D22">
            <v>20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17</v>
          </cell>
          <cell r="T22">
            <v>16</v>
          </cell>
        </row>
        <row r="23">
          <cell r="D23">
            <v>22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17</v>
          </cell>
          <cell r="T23">
            <v>15</v>
          </cell>
        </row>
        <row r="24">
          <cell r="D24">
            <v>11</v>
          </cell>
          <cell r="F24">
            <v>0</v>
          </cell>
          <cell r="J24">
            <v>0</v>
          </cell>
          <cell r="K24">
            <v>0</v>
          </cell>
          <cell r="L24">
            <v>0</v>
          </cell>
          <cell r="P24">
            <v>6</v>
          </cell>
          <cell r="T24">
            <v>4</v>
          </cell>
        </row>
        <row r="25">
          <cell r="D25">
            <v>24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11</v>
          </cell>
          <cell r="T25">
            <v>10</v>
          </cell>
        </row>
        <row r="26">
          <cell r="D26">
            <v>242</v>
          </cell>
          <cell r="F26">
            <v>12</v>
          </cell>
          <cell r="J26">
            <v>2</v>
          </cell>
          <cell r="K26">
            <v>0</v>
          </cell>
          <cell r="L26">
            <v>0</v>
          </cell>
          <cell r="P26">
            <v>170</v>
          </cell>
          <cell r="T26">
            <v>146</v>
          </cell>
        </row>
        <row r="27">
          <cell r="D27">
            <v>103</v>
          </cell>
          <cell r="F27">
            <v>3</v>
          </cell>
          <cell r="J27">
            <v>4</v>
          </cell>
          <cell r="K27">
            <v>0</v>
          </cell>
          <cell r="L27">
            <v>0</v>
          </cell>
          <cell r="P27">
            <v>77</v>
          </cell>
          <cell r="T27">
            <v>69</v>
          </cell>
        </row>
        <row r="28">
          <cell r="D28">
            <v>58</v>
          </cell>
          <cell r="F28">
            <v>2</v>
          </cell>
          <cell r="J28">
            <v>0</v>
          </cell>
          <cell r="K28">
            <v>0</v>
          </cell>
          <cell r="L28">
            <v>0</v>
          </cell>
          <cell r="P28">
            <v>43</v>
          </cell>
          <cell r="T28">
            <v>40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14</v>
          </cell>
          <cell r="K27">
            <v>11</v>
          </cell>
          <cell r="L27">
            <v>1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9</v>
          </cell>
          <cell r="Q10">
            <v>9</v>
          </cell>
        </row>
        <row r="11">
          <cell r="B11">
            <v>9</v>
          </cell>
          <cell r="E11">
            <v>2</v>
          </cell>
          <cell r="J11">
            <v>0</v>
          </cell>
          <cell r="N11">
            <v>0</v>
          </cell>
          <cell r="O11">
            <v>0</v>
          </cell>
          <cell r="P11">
            <v>5</v>
          </cell>
          <cell r="Q11">
            <v>5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2</v>
          </cell>
          <cell r="Q12">
            <v>2</v>
          </cell>
        </row>
        <row r="13">
          <cell r="B13">
            <v>11</v>
          </cell>
          <cell r="E13">
            <v>1</v>
          </cell>
          <cell r="J13">
            <v>0</v>
          </cell>
          <cell r="N13">
            <v>0</v>
          </cell>
          <cell r="O13">
            <v>0</v>
          </cell>
          <cell r="P13">
            <v>9</v>
          </cell>
          <cell r="Q13">
            <v>8</v>
          </cell>
        </row>
        <row r="14">
          <cell r="B14">
            <v>10</v>
          </cell>
          <cell r="E14">
            <v>1</v>
          </cell>
          <cell r="J14">
            <v>0</v>
          </cell>
          <cell r="N14">
            <v>0</v>
          </cell>
          <cell r="O14">
            <v>0</v>
          </cell>
          <cell r="P14">
            <v>2</v>
          </cell>
          <cell r="Q14">
            <v>2</v>
          </cell>
        </row>
        <row r="15">
          <cell r="B15">
            <v>6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6</v>
          </cell>
          <cell r="Q15">
            <v>6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6</v>
          </cell>
          <cell r="E18">
            <v>4</v>
          </cell>
          <cell r="J18">
            <v>0</v>
          </cell>
          <cell r="N18">
            <v>0</v>
          </cell>
          <cell r="O18">
            <v>0</v>
          </cell>
          <cell r="P18">
            <v>2</v>
          </cell>
          <cell r="Q18">
            <v>2</v>
          </cell>
        </row>
        <row r="19">
          <cell r="B19">
            <v>1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7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</row>
        <row r="22">
          <cell r="B22">
            <v>9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5</v>
          </cell>
          <cell r="Q22">
            <v>4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3</v>
          </cell>
          <cell r="Q23">
            <v>3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6</v>
          </cell>
          <cell r="E26">
            <v>0</v>
          </cell>
          <cell r="J26">
            <v>1</v>
          </cell>
          <cell r="N26">
            <v>0</v>
          </cell>
          <cell r="O26">
            <v>0</v>
          </cell>
          <cell r="P26">
            <v>3</v>
          </cell>
          <cell r="Q26">
            <v>2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156</v>
          </cell>
          <cell r="E28">
            <v>20</v>
          </cell>
          <cell r="J28">
            <v>0</v>
          </cell>
          <cell r="N28">
            <v>0</v>
          </cell>
          <cell r="O28">
            <v>2</v>
          </cell>
          <cell r="P28">
            <v>107</v>
          </cell>
          <cell r="Q28">
            <v>100</v>
          </cell>
        </row>
        <row r="29">
          <cell r="B29">
            <v>15</v>
          </cell>
          <cell r="E29">
            <v>3</v>
          </cell>
          <cell r="J29">
            <v>0</v>
          </cell>
          <cell r="N29">
            <v>0</v>
          </cell>
          <cell r="O29">
            <v>0</v>
          </cell>
          <cell r="P29">
            <v>8</v>
          </cell>
          <cell r="Q29">
            <v>8</v>
          </cell>
        </row>
        <row r="30">
          <cell r="B30">
            <v>20</v>
          </cell>
          <cell r="E30">
            <v>1</v>
          </cell>
          <cell r="J30">
            <v>0</v>
          </cell>
          <cell r="N30">
            <v>0</v>
          </cell>
          <cell r="O30">
            <v>0</v>
          </cell>
          <cell r="P30">
            <v>8</v>
          </cell>
          <cell r="Q30">
            <v>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1</v>
          </cell>
          <cell r="K17">
            <v>1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1</v>
          </cell>
          <cell r="K19">
            <v>1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3</v>
          </cell>
          <cell r="K20">
            <v>3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5</v>
          </cell>
          <cell r="K27">
            <v>3</v>
          </cell>
          <cell r="L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1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</v>
          </cell>
          <cell r="E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1</v>
          </cell>
          <cell r="U13">
            <v>1</v>
          </cell>
        </row>
        <row r="14">
          <cell r="B14">
            <v>2</v>
          </cell>
          <cell r="E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</v>
          </cell>
          <cell r="E15">
            <v>1</v>
          </cell>
          <cell r="N15">
            <v>0</v>
          </cell>
          <cell r="R15">
            <v>0</v>
          </cell>
          <cell r="S15">
            <v>0</v>
          </cell>
          <cell r="T15">
            <v>2</v>
          </cell>
          <cell r="U15">
            <v>2</v>
          </cell>
        </row>
        <row r="16">
          <cell r="B16">
            <v>1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</row>
        <row r="17">
          <cell r="B17">
            <v>1</v>
          </cell>
          <cell r="E17">
            <v>0</v>
          </cell>
          <cell r="N17">
            <v>0</v>
          </cell>
          <cell r="R17">
            <v>0</v>
          </cell>
          <cell r="S17">
            <v>0</v>
          </cell>
          <cell r="T17">
            <v>1</v>
          </cell>
          <cell r="U17">
            <v>1</v>
          </cell>
        </row>
        <row r="18">
          <cell r="B18">
            <v>1</v>
          </cell>
          <cell r="E18">
            <v>0</v>
          </cell>
          <cell r="N18">
            <v>0</v>
          </cell>
          <cell r="R18">
            <v>0</v>
          </cell>
          <cell r="S18">
            <v>0</v>
          </cell>
          <cell r="T18">
            <v>1</v>
          </cell>
          <cell r="U18">
            <v>1</v>
          </cell>
        </row>
        <row r="19">
          <cell r="B19">
            <v>2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2</v>
          </cell>
          <cell r="U19">
            <v>0</v>
          </cell>
        </row>
        <row r="20">
          <cell r="B20">
            <v>2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2</v>
          </cell>
          <cell r="U20">
            <v>1</v>
          </cell>
        </row>
        <row r="21">
          <cell r="B21">
            <v>5</v>
          </cell>
          <cell r="E21">
            <v>1</v>
          </cell>
          <cell r="N21">
            <v>0</v>
          </cell>
          <cell r="R21">
            <v>0</v>
          </cell>
          <cell r="S21">
            <v>0</v>
          </cell>
          <cell r="T21">
            <v>3</v>
          </cell>
          <cell r="U21">
            <v>3</v>
          </cell>
        </row>
        <row r="22">
          <cell r="B22">
            <v>2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2</v>
          </cell>
          <cell r="U22">
            <v>1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1</v>
          </cell>
          <cell r="U23">
            <v>1</v>
          </cell>
        </row>
        <row r="24">
          <cell r="B24">
            <v>2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2</v>
          </cell>
          <cell r="U24">
            <v>1</v>
          </cell>
        </row>
        <row r="25">
          <cell r="B25">
            <v>3</v>
          </cell>
          <cell r="E25">
            <v>0</v>
          </cell>
          <cell r="N25">
            <v>0</v>
          </cell>
          <cell r="R25">
            <v>0</v>
          </cell>
          <cell r="S25">
            <v>0</v>
          </cell>
          <cell r="T25">
            <v>3</v>
          </cell>
          <cell r="U25">
            <v>3</v>
          </cell>
        </row>
        <row r="26">
          <cell r="B26">
            <v>0</v>
          </cell>
          <cell r="E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3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3</v>
          </cell>
          <cell r="U27">
            <v>3</v>
          </cell>
        </row>
        <row r="28">
          <cell r="B28">
            <v>24</v>
          </cell>
          <cell r="E28">
            <v>5</v>
          </cell>
          <cell r="N28">
            <v>0</v>
          </cell>
          <cell r="R28">
            <v>0</v>
          </cell>
          <cell r="S28">
            <v>0</v>
          </cell>
          <cell r="T28">
            <v>13</v>
          </cell>
          <cell r="U28">
            <v>10</v>
          </cell>
        </row>
        <row r="29">
          <cell r="B29">
            <v>1</v>
          </cell>
          <cell r="E29">
            <v>0</v>
          </cell>
          <cell r="N29">
            <v>0</v>
          </cell>
          <cell r="R29">
            <v>0</v>
          </cell>
          <cell r="S29">
            <v>0</v>
          </cell>
          <cell r="T29">
            <v>1</v>
          </cell>
          <cell r="U29">
            <v>1</v>
          </cell>
        </row>
        <row r="30">
          <cell r="B30">
            <v>6</v>
          </cell>
          <cell r="E30">
            <v>0</v>
          </cell>
          <cell r="N30">
            <v>0</v>
          </cell>
          <cell r="R30">
            <v>0</v>
          </cell>
          <cell r="S30">
            <v>0</v>
          </cell>
          <cell r="T30">
            <v>4</v>
          </cell>
          <cell r="U30">
            <v>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436</v>
          </cell>
          <cell r="J12">
            <v>0</v>
          </cell>
          <cell r="L12">
            <v>33</v>
          </cell>
          <cell r="N12">
            <v>67</v>
          </cell>
          <cell r="P12">
            <v>85</v>
          </cell>
          <cell r="AD12">
            <v>65</v>
          </cell>
          <cell r="AL12">
            <v>269</v>
          </cell>
          <cell r="AM12">
            <v>0</v>
          </cell>
          <cell r="AO12">
            <v>17</v>
          </cell>
          <cell r="AQ12">
            <v>40</v>
          </cell>
          <cell r="AS12">
            <v>49</v>
          </cell>
        </row>
        <row r="13">
          <cell r="I13">
            <v>229</v>
          </cell>
          <cell r="J13">
            <v>2</v>
          </cell>
          <cell r="L13">
            <v>15</v>
          </cell>
          <cell r="N13">
            <v>28</v>
          </cell>
          <cell r="P13">
            <v>34</v>
          </cell>
          <cell r="AD13">
            <v>17</v>
          </cell>
          <cell r="AL13">
            <v>170</v>
          </cell>
          <cell r="AM13">
            <v>2</v>
          </cell>
          <cell r="AO13">
            <v>7</v>
          </cell>
          <cell r="AQ13">
            <v>21</v>
          </cell>
          <cell r="AS13">
            <v>15</v>
          </cell>
        </row>
        <row r="14">
          <cell r="I14">
            <v>261</v>
          </cell>
          <cell r="J14">
            <v>2</v>
          </cell>
          <cell r="L14">
            <v>19</v>
          </cell>
          <cell r="N14">
            <v>33</v>
          </cell>
          <cell r="P14">
            <v>42</v>
          </cell>
          <cell r="AD14">
            <v>21</v>
          </cell>
          <cell r="AL14">
            <v>195</v>
          </cell>
          <cell r="AM14">
            <v>1</v>
          </cell>
          <cell r="AO14">
            <v>10</v>
          </cell>
          <cell r="AQ14">
            <v>18</v>
          </cell>
          <cell r="AS14">
            <v>23</v>
          </cell>
        </row>
        <row r="15">
          <cell r="I15">
            <v>409</v>
          </cell>
          <cell r="J15">
            <v>5</v>
          </cell>
          <cell r="L15">
            <v>16</v>
          </cell>
          <cell r="N15">
            <v>31</v>
          </cell>
          <cell r="P15">
            <v>81</v>
          </cell>
          <cell r="AD15">
            <v>21</v>
          </cell>
          <cell r="AL15">
            <v>314</v>
          </cell>
          <cell r="AM15">
            <v>2</v>
          </cell>
          <cell r="AO15">
            <v>15</v>
          </cell>
          <cell r="AQ15">
            <v>24</v>
          </cell>
          <cell r="AS15">
            <v>61</v>
          </cell>
        </row>
        <row r="16">
          <cell r="I16">
            <v>249</v>
          </cell>
          <cell r="J16">
            <v>4</v>
          </cell>
          <cell r="L16">
            <v>13</v>
          </cell>
          <cell r="N16">
            <v>27</v>
          </cell>
          <cell r="P16">
            <v>53</v>
          </cell>
          <cell r="AD16">
            <v>21</v>
          </cell>
          <cell r="AL16">
            <v>183</v>
          </cell>
          <cell r="AM16">
            <v>3</v>
          </cell>
          <cell r="AO16">
            <v>9</v>
          </cell>
          <cell r="AQ16">
            <v>19</v>
          </cell>
          <cell r="AS16">
            <v>34</v>
          </cell>
        </row>
        <row r="17">
          <cell r="I17">
            <v>296</v>
          </cell>
          <cell r="J17">
            <v>3</v>
          </cell>
          <cell r="L17">
            <v>19</v>
          </cell>
          <cell r="N17">
            <v>32</v>
          </cell>
          <cell r="P17">
            <v>48</v>
          </cell>
          <cell r="AD17">
            <v>18</v>
          </cell>
          <cell r="AL17">
            <v>228</v>
          </cell>
          <cell r="AM17">
            <v>3</v>
          </cell>
          <cell r="AO17">
            <v>14</v>
          </cell>
          <cell r="AQ17">
            <v>27</v>
          </cell>
          <cell r="AS17">
            <v>30</v>
          </cell>
        </row>
        <row r="18">
          <cell r="I18">
            <v>187</v>
          </cell>
          <cell r="J18">
            <v>1</v>
          </cell>
          <cell r="L18">
            <v>4</v>
          </cell>
          <cell r="N18">
            <v>13</v>
          </cell>
          <cell r="P18">
            <v>26</v>
          </cell>
          <cell r="AD18">
            <v>8</v>
          </cell>
          <cell r="AL18">
            <v>126</v>
          </cell>
          <cell r="AM18">
            <v>1</v>
          </cell>
          <cell r="AO18">
            <v>3</v>
          </cell>
          <cell r="AQ18">
            <v>9</v>
          </cell>
          <cell r="AS18">
            <v>22</v>
          </cell>
        </row>
        <row r="19">
          <cell r="I19">
            <v>272</v>
          </cell>
          <cell r="J19">
            <v>3</v>
          </cell>
          <cell r="L19">
            <v>12</v>
          </cell>
          <cell r="N19">
            <v>39</v>
          </cell>
          <cell r="P19">
            <v>59</v>
          </cell>
          <cell r="AD19">
            <v>17</v>
          </cell>
          <cell r="AL19">
            <v>218</v>
          </cell>
          <cell r="AM19">
            <v>2</v>
          </cell>
          <cell r="AO19">
            <v>9</v>
          </cell>
          <cell r="AQ19">
            <v>27</v>
          </cell>
          <cell r="AS19">
            <v>44</v>
          </cell>
        </row>
        <row r="20">
          <cell r="I20">
            <v>151</v>
          </cell>
          <cell r="J20">
            <v>2</v>
          </cell>
          <cell r="L20">
            <v>21</v>
          </cell>
          <cell r="N20">
            <v>33</v>
          </cell>
          <cell r="P20">
            <v>27</v>
          </cell>
          <cell r="AD20">
            <v>17</v>
          </cell>
          <cell r="AL20">
            <v>115</v>
          </cell>
          <cell r="AM20">
            <v>0</v>
          </cell>
          <cell r="AO20">
            <v>18</v>
          </cell>
          <cell r="AQ20">
            <v>23</v>
          </cell>
          <cell r="AS20">
            <v>18</v>
          </cell>
        </row>
        <row r="21">
          <cell r="I21">
            <v>313</v>
          </cell>
          <cell r="J21">
            <v>1</v>
          </cell>
          <cell r="L21">
            <v>24</v>
          </cell>
          <cell r="N21">
            <v>37</v>
          </cell>
          <cell r="P21">
            <v>50</v>
          </cell>
          <cell r="AD21">
            <v>28</v>
          </cell>
          <cell r="AL21">
            <v>220</v>
          </cell>
          <cell r="AM21">
            <v>1</v>
          </cell>
          <cell r="AO21">
            <v>13</v>
          </cell>
          <cell r="AQ21">
            <v>27</v>
          </cell>
          <cell r="AS21">
            <v>37</v>
          </cell>
        </row>
        <row r="22">
          <cell r="I22">
            <v>263</v>
          </cell>
          <cell r="J22">
            <v>2</v>
          </cell>
          <cell r="L22">
            <v>20</v>
          </cell>
          <cell r="N22">
            <v>29</v>
          </cell>
          <cell r="P22">
            <v>42</v>
          </cell>
          <cell r="AD22">
            <v>25</v>
          </cell>
          <cell r="AL22">
            <v>195</v>
          </cell>
          <cell r="AM22">
            <v>1</v>
          </cell>
          <cell r="AO22">
            <v>13</v>
          </cell>
          <cell r="AQ22">
            <v>22</v>
          </cell>
          <cell r="AS22">
            <v>32</v>
          </cell>
        </row>
        <row r="23">
          <cell r="I23">
            <v>452</v>
          </cell>
          <cell r="J23">
            <v>9</v>
          </cell>
          <cell r="L23">
            <v>49</v>
          </cell>
          <cell r="N23">
            <v>65</v>
          </cell>
          <cell r="P23">
            <v>101</v>
          </cell>
          <cell r="AD23">
            <v>57</v>
          </cell>
          <cell r="AL23">
            <v>323</v>
          </cell>
          <cell r="AM23">
            <v>5</v>
          </cell>
          <cell r="AO23">
            <v>28</v>
          </cell>
          <cell r="AQ23">
            <v>42</v>
          </cell>
          <cell r="AS23">
            <v>70</v>
          </cell>
        </row>
        <row r="24">
          <cell r="I24">
            <v>146</v>
          </cell>
          <cell r="J24">
            <v>0</v>
          </cell>
          <cell r="L24">
            <v>13</v>
          </cell>
          <cell r="N24">
            <v>18</v>
          </cell>
          <cell r="P24">
            <v>20</v>
          </cell>
          <cell r="AD24">
            <v>34</v>
          </cell>
          <cell r="AL24">
            <v>96</v>
          </cell>
          <cell r="AM24">
            <v>0</v>
          </cell>
          <cell r="AO24">
            <v>7</v>
          </cell>
          <cell r="AQ24">
            <v>10</v>
          </cell>
          <cell r="AS24">
            <v>17</v>
          </cell>
        </row>
        <row r="25">
          <cell r="I25">
            <v>184</v>
          </cell>
          <cell r="J25">
            <v>2</v>
          </cell>
          <cell r="L25">
            <v>15</v>
          </cell>
          <cell r="N25">
            <v>14</v>
          </cell>
          <cell r="P25">
            <v>37</v>
          </cell>
          <cell r="AD25">
            <v>18</v>
          </cell>
          <cell r="AL25">
            <v>142</v>
          </cell>
          <cell r="AM25">
            <v>1</v>
          </cell>
          <cell r="AO25">
            <v>8</v>
          </cell>
          <cell r="AQ25">
            <v>10</v>
          </cell>
          <cell r="AS25">
            <v>25</v>
          </cell>
        </row>
        <row r="26">
          <cell r="I26">
            <v>189</v>
          </cell>
          <cell r="J26">
            <v>1</v>
          </cell>
          <cell r="L26">
            <v>19</v>
          </cell>
          <cell r="N26">
            <v>30</v>
          </cell>
          <cell r="P26">
            <v>47</v>
          </cell>
          <cell r="AD26">
            <v>9</v>
          </cell>
          <cell r="AL26">
            <v>163</v>
          </cell>
          <cell r="AM26">
            <v>1</v>
          </cell>
          <cell r="AO26">
            <v>9</v>
          </cell>
          <cell r="AQ26">
            <v>27</v>
          </cell>
          <cell r="AS26">
            <v>37</v>
          </cell>
        </row>
        <row r="27">
          <cell r="I27">
            <v>324</v>
          </cell>
          <cell r="J27">
            <v>1</v>
          </cell>
          <cell r="L27">
            <v>18</v>
          </cell>
          <cell r="N27">
            <v>36</v>
          </cell>
          <cell r="P27">
            <v>59</v>
          </cell>
          <cell r="AD27">
            <v>16</v>
          </cell>
          <cell r="AL27">
            <v>265</v>
          </cell>
          <cell r="AM27">
            <v>1</v>
          </cell>
          <cell r="AO27">
            <v>15</v>
          </cell>
          <cell r="AQ27">
            <v>27</v>
          </cell>
          <cell r="AS27">
            <v>47</v>
          </cell>
        </row>
        <row r="28">
          <cell r="I28">
            <v>261</v>
          </cell>
          <cell r="J28">
            <v>2</v>
          </cell>
          <cell r="L28">
            <v>17</v>
          </cell>
          <cell r="N28">
            <v>30</v>
          </cell>
          <cell r="P28">
            <v>52</v>
          </cell>
          <cell r="AD28">
            <v>18</v>
          </cell>
          <cell r="AL28">
            <v>212</v>
          </cell>
          <cell r="AM28">
            <v>2</v>
          </cell>
          <cell r="AO28">
            <v>15</v>
          </cell>
          <cell r="AQ28">
            <v>19</v>
          </cell>
          <cell r="AS28">
            <v>40</v>
          </cell>
        </row>
        <row r="29">
          <cell r="I29">
            <v>216</v>
          </cell>
          <cell r="J29">
            <v>1</v>
          </cell>
          <cell r="L29">
            <v>12</v>
          </cell>
          <cell r="N29">
            <v>27</v>
          </cell>
          <cell r="P29">
            <v>49</v>
          </cell>
          <cell r="AD29">
            <v>18</v>
          </cell>
          <cell r="AL29">
            <v>140</v>
          </cell>
          <cell r="AM29">
            <v>0</v>
          </cell>
          <cell r="AO29">
            <v>10</v>
          </cell>
          <cell r="AQ29">
            <v>14</v>
          </cell>
          <cell r="AS29">
            <v>31</v>
          </cell>
        </row>
        <row r="30">
          <cell r="I30">
            <v>1873</v>
          </cell>
          <cell r="J30">
            <v>13</v>
          </cell>
          <cell r="L30">
            <v>160</v>
          </cell>
          <cell r="N30">
            <v>262</v>
          </cell>
          <cell r="P30">
            <v>424</v>
          </cell>
          <cell r="AD30">
            <v>214</v>
          </cell>
          <cell r="AL30">
            <v>1241</v>
          </cell>
          <cell r="AM30">
            <v>5</v>
          </cell>
          <cell r="AO30">
            <v>89</v>
          </cell>
          <cell r="AQ30">
            <v>179</v>
          </cell>
          <cell r="AS30">
            <v>294</v>
          </cell>
        </row>
        <row r="31">
          <cell r="I31">
            <v>606</v>
          </cell>
          <cell r="J31">
            <v>3</v>
          </cell>
          <cell r="L31">
            <v>45</v>
          </cell>
          <cell r="N31">
            <v>69</v>
          </cell>
          <cell r="P31">
            <v>135</v>
          </cell>
          <cell r="AD31">
            <v>54</v>
          </cell>
          <cell r="AL31">
            <v>447</v>
          </cell>
          <cell r="AM31">
            <v>3</v>
          </cell>
          <cell r="AO31">
            <v>26</v>
          </cell>
          <cell r="AQ31">
            <v>43</v>
          </cell>
          <cell r="AS31">
            <v>82</v>
          </cell>
        </row>
        <row r="32">
          <cell r="I32">
            <v>630</v>
          </cell>
          <cell r="J32">
            <v>4</v>
          </cell>
          <cell r="L32">
            <v>34</v>
          </cell>
          <cell r="N32">
            <v>82</v>
          </cell>
          <cell r="P32">
            <v>126</v>
          </cell>
          <cell r="AD32">
            <v>57</v>
          </cell>
          <cell r="AL32">
            <v>469</v>
          </cell>
          <cell r="AM32">
            <v>2</v>
          </cell>
          <cell r="AO32">
            <v>24</v>
          </cell>
          <cell r="AQ32">
            <v>57</v>
          </cell>
          <cell r="AS32">
            <v>84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</v>
          </cell>
          <cell r="G8">
            <v>0</v>
          </cell>
          <cell r="K8">
            <v>5</v>
          </cell>
          <cell r="L8">
            <v>0</v>
          </cell>
          <cell r="M8">
            <v>1</v>
          </cell>
        </row>
        <row r="9">
          <cell r="D9">
            <v>1</v>
          </cell>
          <cell r="G9">
            <v>0</v>
          </cell>
          <cell r="K9">
            <v>8</v>
          </cell>
          <cell r="L9">
            <v>6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11</v>
          </cell>
          <cell r="L10">
            <v>10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7</v>
          </cell>
          <cell r="L11">
            <v>6</v>
          </cell>
          <cell r="M11">
            <v>1</v>
          </cell>
        </row>
        <row r="12">
          <cell r="D12">
            <v>3</v>
          </cell>
          <cell r="G12">
            <v>0</v>
          </cell>
          <cell r="K12">
            <v>13</v>
          </cell>
          <cell r="L12">
            <v>10</v>
          </cell>
          <cell r="M12">
            <v>0</v>
          </cell>
        </row>
        <row r="13">
          <cell r="D13">
            <v>1</v>
          </cell>
          <cell r="G13">
            <v>0</v>
          </cell>
          <cell r="K13">
            <v>7</v>
          </cell>
          <cell r="L13">
            <v>6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0</v>
          </cell>
        </row>
        <row r="15">
          <cell r="D15">
            <v>2</v>
          </cell>
          <cell r="G15">
            <v>0</v>
          </cell>
          <cell r="K15">
            <v>7</v>
          </cell>
          <cell r="L15">
            <v>5</v>
          </cell>
          <cell r="M15">
            <v>1</v>
          </cell>
        </row>
        <row r="16">
          <cell r="D16">
            <v>2</v>
          </cell>
          <cell r="G16">
            <v>0</v>
          </cell>
          <cell r="K16">
            <v>6</v>
          </cell>
          <cell r="L16">
            <v>4</v>
          </cell>
          <cell r="M16">
            <v>1</v>
          </cell>
        </row>
        <row r="17">
          <cell r="D17">
            <v>3</v>
          </cell>
          <cell r="G17">
            <v>0</v>
          </cell>
          <cell r="K17">
            <v>12</v>
          </cell>
          <cell r="L17">
            <v>8</v>
          </cell>
          <cell r="M17">
            <v>1</v>
          </cell>
        </row>
        <row r="18">
          <cell r="D18">
            <v>1</v>
          </cell>
          <cell r="G18">
            <v>0</v>
          </cell>
          <cell r="K18">
            <v>17</v>
          </cell>
          <cell r="L18">
            <v>16</v>
          </cell>
          <cell r="M18">
            <v>0</v>
          </cell>
        </row>
        <row r="19">
          <cell r="D19">
            <v>3</v>
          </cell>
          <cell r="G19">
            <v>0</v>
          </cell>
          <cell r="K19">
            <v>38</v>
          </cell>
          <cell r="L19">
            <v>32</v>
          </cell>
          <cell r="M19">
            <v>1</v>
          </cell>
        </row>
        <row r="20">
          <cell r="D20">
            <v>1</v>
          </cell>
          <cell r="G20">
            <v>0</v>
          </cell>
          <cell r="K20">
            <v>19</v>
          </cell>
          <cell r="L20">
            <v>12</v>
          </cell>
          <cell r="M20">
            <v>3</v>
          </cell>
        </row>
        <row r="21">
          <cell r="D21">
            <v>0</v>
          </cell>
          <cell r="G21">
            <v>0</v>
          </cell>
          <cell r="K21">
            <v>7</v>
          </cell>
          <cell r="L21">
            <v>4</v>
          </cell>
          <cell r="M21">
            <v>12</v>
          </cell>
        </row>
        <row r="22">
          <cell r="D22">
            <v>0</v>
          </cell>
          <cell r="G22">
            <v>0</v>
          </cell>
          <cell r="K22">
            <v>8</v>
          </cell>
          <cell r="L22">
            <v>7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3</v>
          </cell>
          <cell r="L24">
            <v>3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27</v>
          </cell>
          <cell r="L25">
            <v>7</v>
          </cell>
          <cell r="M25">
            <v>5</v>
          </cell>
        </row>
        <row r="26">
          <cell r="D26">
            <v>17</v>
          </cell>
          <cell r="G26">
            <v>0</v>
          </cell>
          <cell r="K26">
            <v>189</v>
          </cell>
          <cell r="L26">
            <v>115</v>
          </cell>
          <cell r="M26">
            <v>42</v>
          </cell>
        </row>
        <row r="27">
          <cell r="D27">
            <v>10</v>
          </cell>
          <cell r="G27">
            <v>0</v>
          </cell>
          <cell r="K27">
            <v>27</v>
          </cell>
          <cell r="L27">
            <v>15</v>
          </cell>
          <cell r="M27">
            <v>5</v>
          </cell>
        </row>
        <row r="28">
          <cell r="D28">
            <v>3</v>
          </cell>
          <cell r="G28">
            <v>0</v>
          </cell>
          <cell r="K28">
            <v>11</v>
          </cell>
          <cell r="L28">
            <v>7</v>
          </cell>
          <cell r="M28">
            <v>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23</v>
          </cell>
          <cell r="J8">
            <v>14</v>
          </cell>
          <cell r="K8">
            <v>0</v>
          </cell>
          <cell r="L8">
            <v>2</v>
          </cell>
          <cell r="T8">
            <v>100</v>
          </cell>
        </row>
        <row r="9">
          <cell r="F9">
            <v>13</v>
          </cell>
          <cell r="J9">
            <v>3</v>
          </cell>
          <cell r="K9">
            <v>0</v>
          </cell>
          <cell r="L9">
            <v>0</v>
          </cell>
          <cell r="T9">
            <v>38</v>
          </cell>
        </row>
        <row r="10">
          <cell r="F10">
            <v>22</v>
          </cell>
          <cell r="J10">
            <v>11</v>
          </cell>
          <cell r="K10">
            <v>0</v>
          </cell>
          <cell r="L10">
            <v>2</v>
          </cell>
          <cell r="T10">
            <v>45</v>
          </cell>
        </row>
        <row r="11">
          <cell r="F11">
            <v>9</v>
          </cell>
          <cell r="J11">
            <v>2</v>
          </cell>
          <cell r="K11">
            <v>0</v>
          </cell>
          <cell r="L11">
            <v>1</v>
          </cell>
          <cell r="T11">
            <v>70</v>
          </cell>
        </row>
        <row r="12">
          <cell r="F12">
            <v>6</v>
          </cell>
          <cell r="J12">
            <v>4</v>
          </cell>
          <cell r="K12">
            <v>0</v>
          </cell>
          <cell r="L12">
            <v>0</v>
          </cell>
          <cell r="T12">
            <v>59</v>
          </cell>
        </row>
        <row r="13">
          <cell r="F13">
            <v>8</v>
          </cell>
          <cell r="J13">
            <v>3</v>
          </cell>
          <cell r="K13">
            <v>0</v>
          </cell>
          <cell r="L13">
            <v>0</v>
          </cell>
          <cell r="T13">
            <v>58</v>
          </cell>
        </row>
        <row r="14">
          <cell r="F14">
            <v>0</v>
          </cell>
          <cell r="J14">
            <v>0</v>
          </cell>
          <cell r="K14">
            <v>0</v>
          </cell>
          <cell r="L14">
            <v>0</v>
          </cell>
          <cell r="T14">
            <v>22</v>
          </cell>
        </row>
        <row r="15">
          <cell r="F15">
            <v>15</v>
          </cell>
          <cell r="J15">
            <v>4</v>
          </cell>
          <cell r="K15">
            <v>0</v>
          </cell>
          <cell r="L15">
            <v>0</v>
          </cell>
          <cell r="T15">
            <v>67</v>
          </cell>
        </row>
        <row r="16">
          <cell r="F16">
            <v>12</v>
          </cell>
          <cell r="J16">
            <v>10</v>
          </cell>
          <cell r="K16">
            <v>1</v>
          </cell>
          <cell r="L16">
            <v>0</v>
          </cell>
          <cell r="T16">
            <v>56</v>
          </cell>
        </row>
        <row r="17">
          <cell r="F17">
            <v>10</v>
          </cell>
          <cell r="J17">
            <v>10</v>
          </cell>
          <cell r="K17">
            <v>0</v>
          </cell>
          <cell r="L17">
            <v>3</v>
          </cell>
          <cell r="T17">
            <v>68</v>
          </cell>
        </row>
        <row r="18">
          <cell r="F18">
            <v>7</v>
          </cell>
          <cell r="J18">
            <v>0</v>
          </cell>
          <cell r="K18">
            <v>0</v>
          </cell>
          <cell r="L18">
            <v>0</v>
          </cell>
          <cell r="T18">
            <v>56</v>
          </cell>
        </row>
        <row r="19">
          <cell r="F19">
            <v>18</v>
          </cell>
          <cell r="J19">
            <v>17</v>
          </cell>
          <cell r="K19">
            <v>0</v>
          </cell>
          <cell r="L19">
            <v>0</v>
          </cell>
          <cell r="T19">
            <v>134</v>
          </cell>
        </row>
        <row r="20">
          <cell r="F20">
            <v>11</v>
          </cell>
          <cell r="J20">
            <v>6</v>
          </cell>
          <cell r="K20">
            <v>0</v>
          </cell>
          <cell r="L20">
            <v>2</v>
          </cell>
          <cell r="T20">
            <v>24</v>
          </cell>
        </row>
        <row r="21">
          <cell r="F21">
            <v>14</v>
          </cell>
          <cell r="J21">
            <v>3</v>
          </cell>
          <cell r="K21">
            <v>1</v>
          </cell>
          <cell r="L21">
            <v>3</v>
          </cell>
          <cell r="T21">
            <v>36</v>
          </cell>
        </row>
        <row r="22">
          <cell r="F22">
            <v>6</v>
          </cell>
          <cell r="J22">
            <v>1</v>
          </cell>
          <cell r="K22">
            <v>0</v>
          </cell>
          <cell r="L22">
            <v>1</v>
          </cell>
          <cell r="T22">
            <v>58</v>
          </cell>
        </row>
        <row r="23">
          <cell r="F23">
            <v>1</v>
          </cell>
          <cell r="J23">
            <v>0</v>
          </cell>
          <cell r="K23">
            <v>0</v>
          </cell>
          <cell r="L23">
            <v>0</v>
          </cell>
          <cell r="T23">
            <v>61</v>
          </cell>
        </row>
        <row r="24">
          <cell r="F24">
            <v>11</v>
          </cell>
          <cell r="J24">
            <v>14</v>
          </cell>
          <cell r="K24">
            <v>0</v>
          </cell>
          <cell r="L24">
            <v>0</v>
          </cell>
          <cell r="T24">
            <v>52</v>
          </cell>
        </row>
        <row r="25">
          <cell r="F25">
            <v>6</v>
          </cell>
          <cell r="J25">
            <v>5</v>
          </cell>
          <cell r="K25">
            <v>1</v>
          </cell>
          <cell r="L25">
            <v>0</v>
          </cell>
          <cell r="T25">
            <v>49</v>
          </cell>
        </row>
        <row r="26">
          <cell r="F26">
            <v>77</v>
          </cell>
          <cell r="J26">
            <v>10</v>
          </cell>
          <cell r="K26">
            <v>0</v>
          </cell>
          <cell r="L26">
            <v>3</v>
          </cell>
          <cell r="T26">
            <v>447</v>
          </cell>
        </row>
        <row r="27">
          <cell r="F27">
            <v>29</v>
          </cell>
          <cell r="J27">
            <v>18</v>
          </cell>
          <cell r="K27">
            <v>0</v>
          </cell>
          <cell r="L27">
            <v>22</v>
          </cell>
          <cell r="T27">
            <v>131</v>
          </cell>
        </row>
        <row r="28">
          <cell r="F28">
            <v>22</v>
          </cell>
          <cell r="J28">
            <v>6</v>
          </cell>
          <cell r="K28">
            <v>0</v>
          </cell>
          <cell r="L28">
            <v>1</v>
          </cell>
          <cell r="T28">
            <v>138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</v>
          </cell>
          <cell r="G8">
            <v>0</v>
          </cell>
          <cell r="K8">
            <v>11</v>
          </cell>
          <cell r="L8">
            <v>1</v>
          </cell>
          <cell r="M8">
            <v>1</v>
          </cell>
        </row>
        <row r="9">
          <cell r="D9">
            <v>1</v>
          </cell>
          <cell r="G9">
            <v>0</v>
          </cell>
          <cell r="K9">
            <v>11</v>
          </cell>
          <cell r="L9">
            <v>10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18</v>
          </cell>
          <cell r="L10">
            <v>18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22</v>
          </cell>
          <cell r="L11">
            <v>17</v>
          </cell>
          <cell r="M11">
            <v>6</v>
          </cell>
        </row>
        <row r="12">
          <cell r="D12">
            <v>1</v>
          </cell>
          <cell r="G12">
            <v>0</v>
          </cell>
          <cell r="K12">
            <v>17</v>
          </cell>
          <cell r="L12">
            <v>16</v>
          </cell>
          <cell r="M12">
            <v>1</v>
          </cell>
        </row>
        <row r="13">
          <cell r="D13">
            <v>2</v>
          </cell>
          <cell r="G13">
            <v>0</v>
          </cell>
          <cell r="K13">
            <v>13</v>
          </cell>
          <cell r="L13">
            <v>11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1</v>
          </cell>
        </row>
        <row r="15">
          <cell r="D15">
            <v>2</v>
          </cell>
          <cell r="G15">
            <v>0</v>
          </cell>
          <cell r="K15">
            <v>7</v>
          </cell>
          <cell r="L15">
            <v>3</v>
          </cell>
          <cell r="M15">
            <v>0</v>
          </cell>
        </row>
        <row r="16">
          <cell r="D16">
            <v>2</v>
          </cell>
          <cell r="G16">
            <v>0</v>
          </cell>
          <cell r="K16">
            <v>10</v>
          </cell>
          <cell r="L16">
            <v>8</v>
          </cell>
          <cell r="M16">
            <v>1</v>
          </cell>
        </row>
        <row r="17">
          <cell r="D17">
            <v>4</v>
          </cell>
          <cell r="G17">
            <v>0</v>
          </cell>
          <cell r="K17">
            <v>34</v>
          </cell>
          <cell r="L17">
            <v>25</v>
          </cell>
          <cell r="M17">
            <v>1</v>
          </cell>
        </row>
        <row r="18">
          <cell r="D18">
            <v>1</v>
          </cell>
          <cell r="G18">
            <v>0</v>
          </cell>
          <cell r="K18">
            <v>18</v>
          </cell>
          <cell r="L18">
            <v>18</v>
          </cell>
          <cell r="M18">
            <v>2</v>
          </cell>
        </row>
        <row r="19">
          <cell r="D19">
            <v>5</v>
          </cell>
          <cell r="G19">
            <v>0</v>
          </cell>
          <cell r="K19">
            <v>50</v>
          </cell>
          <cell r="L19">
            <v>40</v>
          </cell>
          <cell r="M19">
            <v>2</v>
          </cell>
        </row>
        <row r="20">
          <cell r="D20">
            <v>1</v>
          </cell>
          <cell r="G20">
            <v>0</v>
          </cell>
          <cell r="K20">
            <v>26</v>
          </cell>
          <cell r="L20">
            <v>17</v>
          </cell>
          <cell r="M20">
            <v>3</v>
          </cell>
        </row>
        <row r="21">
          <cell r="D21">
            <v>5</v>
          </cell>
          <cell r="G21">
            <v>0</v>
          </cell>
          <cell r="K21">
            <v>16</v>
          </cell>
          <cell r="L21">
            <v>10</v>
          </cell>
          <cell r="M21">
            <v>38</v>
          </cell>
        </row>
        <row r="22">
          <cell r="D22">
            <v>1</v>
          </cell>
          <cell r="G22">
            <v>0</v>
          </cell>
          <cell r="K22">
            <v>14</v>
          </cell>
          <cell r="L22">
            <v>12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1</v>
          </cell>
          <cell r="G24">
            <v>0</v>
          </cell>
          <cell r="K24">
            <v>8</v>
          </cell>
          <cell r="L24">
            <v>7</v>
          </cell>
          <cell r="M24">
            <v>0</v>
          </cell>
        </row>
        <row r="25">
          <cell r="D25">
            <v>4</v>
          </cell>
          <cell r="G25">
            <v>0</v>
          </cell>
          <cell r="K25">
            <v>52</v>
          </cell>
          <cell r="L25">
            <v>24</v>
          </cell>
          <cell r="M25">
            <v>8</v>
          </cell>
        </row>
        <row r="26">
          <cell r="D26">
            <v>34</v>
          </cell>
          <cell r="G26">
            <v>0</v>
          </cell>
          <cell r="K26">
            <v>380</v>
          </cell>
          <cell r="L26">
            <v>246</v>
          </cell>
          <cell r="M26">
            <v>82</v>
          </cell>
        </row>
        <row r="27">
          <cell r="D27">
            <v>6</v>
          </cell>
          <cell r="G27">
            <v>0</v>
          </cell>
          <cell r="K27">
            <v>48</v>
          </cell>
          <cell r="L27">
            <v>40</v>
          </cell>
          <cell r="M27">
            <v>4</v>
          </cell>
        </row>
        <row r="28">
          <cell r="D28">
            <v>8</v>
          </cell>
          <cell r="G28">
            <v>0</v>
          </cell>
          <cell r="K28">
            <v>25</v>
          </cell>
          <cell r="L28">
            <v>15</v>
          </cell>
          <cell r="M28">
            <v>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27</v>
          </cell>
          <cell r="K8">
            <v>0</v>
          </cell>
          <cell r="L8">
            <v>4</v>
          </cell>
          <cell r="T8">
            <v>248</v>
          </cell>
        </row>
        <row r="9">
          <cell r="J9">
            <v>1</v>
          </cell>
          <cell r="K9">
            <v>0</v>
          </cell>
          <cell r="L9">
            <v>1</v>
          </cell>
          <cell r="T9">
            <v>159</v>
          </cell>
        </row>
        <row r="10">
          <cell r="J10">
            <v>7</v>
          </cell>
          <cell r="K10">
            <v>0</v>
          </cell>
          <cell r="L10">
            <v>0</v>
          </cell>
          <cell r="T10">
            <v>154</v>
          </cell>
        </row>
        <row r="11">
          <cell r="J11">
            <v>6</v>
          </cell>
          <cell r="K11">
            <v>0</v>
          </cell>
          <cell r="L11">
            <v>4</v>
          </cell>
          <cell r="T11">
            <v>169</v>
          </cell>
        </row>
        <row r="12">
          <cell r="J12">
            <v>7</v>
          </cell>
          <cell r="K12">
            <v>0</v>
          </cell>
          <cell r="L12">
            <v>0</v>
          </cell>
          <cell r="T12">
            <v>157</v>
          </cell>
        </row>
        <row r="13">
          <cell r="J13">
            <v>3</v>
          </cell>
          <cell r="K13">
            <v>0</v>
          </cell>
          <cell r="L13">
            <v>0</v>
          </cell>
          <cell r="T13">
            <v>183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82</v>
          </cell>
        </row>
        <row r="15">
          <cell r="J15">
            <v>15</v>
          </cell>
          <cell r="K15">
            <v>0</v>
          </cell>
          <cell r="L15">
            <v>2</v>
          </cell>
          <cell r="T15">
            <v>161</v>
          </cell>
        </row>
        <row r="16">
          <cell r="J16">
            <v>4</v>
          </cell>
          <cell r="K16">
            <v>0</v>
          </cell>
          <cell r="L16">
            <v>0</v>
          </cell>
          <cell r="T16">
            <v>109</v>
          </cell>
        </row>
        <row r="17">
          <cell r="J17">
            <v>3</v>
          </cell>
          <cell r="K17">
            <v>0</v>
          </cell>
          <cell r="L17">
            <v>3</v>
          </cell>
          <cell r="T17">
            <v>170</v>
          </cell>
        </row>
        <row r="18">
          <cell r="J18">
            <v>2</v>
          </cell>
          <cell r="K18">
            <v>0</v>
          </cell>
          <cell r="L18">
            <v>0</v>
          </cell>
          <cell r="T18">
            <v>142</v>
          </cell>
        </row>
        <row r="19">
          <cell r="J19">
            <v>0</v>
          </cell>
          <cell r="K19">
            <v>0</v>
          </cell>
          <cell r="L19">
            <v>1</v>
          </cell>
          <cell r="T19">
            <v>287</v>
          </cell>
        </row>
        <row r="20">
          <cell r="J20">
            <v>17</v>
          </cell>
          <cell r="K20">
            <v>0</v>
          </cell>
          <cell r="L20">
            <v>1</v>
          </cell>
          <cell r="T20">
            <v>69</v>
          </cell>
        </row>
        <row r="21">
          <cell r="J21">
            <v>1</v>
          </cell>
          <cell r="K21">
            <v>0</v>
          </cell>
          <cell r="L21">
            <v>0</v>
          </cell>
          <cell r="T21">
            <v>120</v>
          </cell>
        </row>
        <row r="22">
          <cell r="J22">
            <v>1</v>
          </cell>
          <cell r="K22">
            <v>0</v>
          </cell>
          <cell r="L22">
            <v>2</v>
          </cell>
          <cell r="T22">
            <v>129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161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160</v>
          </cell>
        </row>
        <row r="25">
          <cell r="J25">
            <v>7</v>
          </cell>
          <cell r="K25">
            <v>0</v>
          </cell>
          <cell r="L25">
            <v>0</v>
          </cell>
          <cell r="T25">
            <v>116</v>
          </cell>
        </row>
        <row r="26">
          <cell r="J26">
            <v>14</v>
          </cell>
          <cell r="K26">
            <v>0</v>
          </cell>
          <cell r="L26">
            <v>2</v>
          </cell>
          <cell r="T26">
            <v>974</v>
          </cell>
        </row>
        <row r="27">
          <cell r="J27">
            <v>22</v>
          </cell>
          <cell r="K27">
            <v>0</v>
          </cell>
          <cell r="L27">
            <v>13</v>
          </cell>
          <cell r="T27">
            <v>381</v>
          </cell>
        </row>
        <row r="28">
          <cell r="J28">
            <v>6</v>
          </cell>
          <cell r="K28">
            <v>0</v>
          </cell>
          <cell r="L28">
            <v>0</v>
          </cell>
          <cell r="T28">
            <v>401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771</v>
          </cell>
          <cell r="G10">
            <v>747</v>
          </cell>
          <cell r="O10">
            <v>129</v>
          </cell>
          <cell r="S10">
            <v>112</v>
          </cell>
          <cell r="AV10">
            <v>55</v>
          </cell>
          <cell r="BJ10">
            <v>13</v>
          </cell>
          <cell r="DK10">
            <v>470</v>
          </cell>
          <cell r="DO10">
            <v>468</v>
          </cell>
          <cell r="DS10">
            <v>437</v>
          </cell>
        </row>
        <row r="11">
          <cell r="C11">
            <v>396</v>
          </cell>
          <cell r="G11">
            <v>390</v>
          </cell>
          <cell r="O11">
            <v>65</v>
          </cell>
          <cell r="S11">
            <v>62</v>
          </cell>
          <cell r="AV11">
            <v>21</v>
          </cell>
          <cell r="BJ11">
            <v>4</v>
          </cell>
          <cell r="DK11">
            <v>257</v>
          </cell>
          <cell r="DO11">
            <v>255</v>
          </cell>
          <cell r="DS11">
            <v>237</v>
          </cell>
        </row>
        <row r="12">
          <cell r="C12">
            <v>437</v>
          </cell>
          <cell r="G12">
            <v>433</v>
          </cell>
          <cell r="O12">
            <v>67</v>
          </cell>
          <cell r="S12">
            <v>67</v>
          </cell>
          <cell r="AV12">
            <v>38</v>
          </cell>
          <cell r="BJ12">
            <v>5</v>
          </cell>
          <cell r="DK12">
            <v>284</v>
          </cell>
          <cell r="DO12">
            <v>283</v>
          </cell>
          <cell r="DS12">
            <v>231</v>
          </cell>
        </row>
        <row r="13">
          <cell r="C13">
            <v>637</v>
          </cell>
          <cell r="G13">
            <v>622</v>
          </cell>
          <cell r="O13">
            <v>37</v>
          </cell>
          <cell r="S13">
            <v>36</v>
          </cell>
          <cell r="AV13">
            <v>7</v>
          </cell>
          <cell r="BJ13">
            <v>7</v>
          </cell>
          <cell r="DK13">
            <v>504</v>
          </cell>
          <cell r="DO13">
            <v>496</v>
          </cell>
          <cell r="DS13">
            <v>322</v>
          </cell>
        </row>
        <row r="14">
          <cell r="C14">
            <v>468</v>
          </cell>
          <cell r="G14">
            <v>463</v>
          </cell>
          <cell r="O14">
            <v>49</v>
          </cell>
          <cell r="S14">
            <v>45</v>
          </cell>
          <cell r="AV14">
            <v>28</v>
          </cell>
          <cell r="BJ14">
            <v>6</v>
          </cell>
          <cell r="DK14">
            <v>330</v>
          </cell>
          <cell r="DO14">
            <v>329</v>
          </cell>
          <cell r="DS14">
            <v>286</v>
          </cell>
        </row>
        <row r="15">
          <cell r="C15">
            <v>481</v>
          </cell>
          <cell r="G15">
            <v>475</v>
          </cell>
          <cell r="O15">
            <v>35</v>
          </cell>
          <cell r="S15">
            <v>32</v>
          </cell>
          <cell r="AV15">
            <v>6</v>
          </cell>
          <cell r="BJ15">
            <v>4</v>
          </cell>
          <cell r="DK15">
            <v>361</v>
          </cell>
          <cell r="DO15">
            <v>359</v>
          </cell>
          <cell r="DS15">
            <v>293</v>
          </cell>
        </row>
        <row r="16">
          <cell r="C16">
            <v>298</v>
          </cell>
          <cell r="G16">
            <v>297</v>
          </cell>
          <cell r="O16">
            <v>10</v>
          </cell>
          <cell r="S16">
            <v>10</v>
          </cell>
          <cell r="AV16">
            <v>0</v>
          </cell>
          <cell r="BJ16">
            <v>2</v>
          </cell>
          <cell r="DK16">
            <v>209</v>
          </cell>
          <cell r="DO16">
            <v>208</v>
          </cell>
          <cell r="DS16">
            <v>155</v>
          </cell>
        </row>
        <row r="17">
          <cell r="C17">
            <v>475</v>
          </cell>
          <cell r="G17">
            <v>460</v>
          </cell>
          <cell r="O17">
            <v>53</v>
          </cell>
          <cell r="S17">
            <v>47</v>
          </cell>
          <cell r="AV17">
            <v>20</v>
          </cell>
          <cell r="BJ17">
            <v>4</v>
          </cell>
          <cell r="DK17">
            <v>359</v>
          </cell>
          <cell r="DO17">
            <v>352</v>
          </cell>
          <cell r="DS17">
            <v>277</v>
          </cell>
        </row>
        <row r="18">
          <cell r="C18">
            <v>314</v>
          </cell>
          <cell r="G18">
            <v>306</v>
          </cell>
          <cell r="O18">
            <v>48</v>
          </cell>
          <cell r="S18">
            <v>43</v>
          </cell>
          <cell r="AV18">
            <v>31</v>
          </cell>
          <cell r="BJ18">
            <v>6</v>
          </cell>
          <cell r="DK18">
            <v>230</v>
          </cell>
          <cell r="DO18">
            <v>229</v>
          </cell>
          <cell r="DS18">
            <v>216</v>
          </cell>
        </row>
        <row r="19">
          <cell r="C19">
            <v>570</v>
          </cell>
          <cell r="G19">
            <v>553</v>
          </cell>
          <cell r="O19">
            <v>53</v>
          </cell>
          <cell r="S19">
            <v>45</v>
          </cell>
          <cell r="AV19">
            <v>46</v>
          </cell>
          <cell r="BJ19">
            <v>10</v>
          </cell>
          <cell r="DK19">
            <v>410</v>
          </cell>
          <cell r="DO19">
            <v>407</v>
          </cell>
          <cell r="DS19">
            <v>349</v>
          </cell>
        </row>
        <row r="20">
          <cell r="C20">
            <v>467</v>
          </cell>
          <cell r="G20">
            <v>461</v>
          </cell>
          <cell r="O20">
            <v>48</v>
          </cell>
          <cell r="S20">
            <v>45</v>
          </cell>
          <cell r="AV20">
            <v>3</v>
          </cell>
          <cell r="BJ20">
            <v>2</v>
          </cell>
          <cell r="DK20">
            <v>348</v>
          </cell>
          <cell r="DO20">
            <v>344</v>
          </cell>
          <cell r="DS20">
            <v>265</v>
          </cell>
        </row>
        <row r="21">
          <cell r="C21">
            <v>912</v>
          </cell>
          <cell r="G21">
            <v>896</v>
          </cell>
          <cell r="O21">
            <v>166</v>
          </cell>
          <cell r="S21">
            <v>160</v>
          </cell>
          <cell r="AV21">
            <v>40</v>
          </cell>
          <cell r="BJ21">
            <v>12</v>
          </cell>
          <cell r="DK21">
            <v>618</v>
          </cell>
          <cell r="DO21">
            <v>615</v>
          </cell>
          <cell r="DS21">
            <v>568</v>
          </cell>
        </row>
        <row r="22">
          <cell r="C22">
            <v>241</v>
          </cell>
          <cell r="G22">
            <v>217</v>
          </cell>
          <cell r="O22">
            <v>50</v>
          </cell>
          <cell r="S22">
            <v>46</v>
          </cell>
          <cell r="AV22">
            <v>20</v>
          </cell>
          <cell r="BJ22">
            <v>2</v>
          </cell>
          <cell r="DK22">
            <v>155</v>
          </cell>
          <cell r="DO22">
            <v>148</v>
          </cell>
          <cell r="DS22">
            <v>110</v>
          </cell>
        </row>
        <row r="23">
          <cell r="C23">
            <v>386</v>
          </cell>
          <cell r="G23">
            <v>335</v>
          </cell>
          <cell r="O23">
            <v>40</v>
          </cell>
          <cell r="S23">
            <v>34</v>
          </cell>
          <cell r="AV23">
            <v>5</v>
          </cell>
          <cell r="BJ23">
            <v>11</v>
          </cell>
          <cell r="DK23">
            <v>299</v>
          </cell>
          <cell r="DO23">
            <v>257</v>
          </cell>
          <cell r="DS23">
            <v>219</v>
          </cell>
        </row>
        <row r="24">
          <cell r="C24">
            <v>365</v>
          </cell>
          <cell r="G24">
            <v>360</v>
          </cell>
          <cell r="O24">
            <v>34</v>
          </cell>
          <cell r="S24">
            <v>32</v>
          </cell>
          <cell r="AV24">
            <v>2</v>
          </cell>
          <cell r="BJ24">
            <v>5</v>
          </cell>
          <cell r="DK24">
            <v>291</v>
          </cell>
          <cell r="DO24">
            <v>291</v>
          </cell>
          <cell r="DS24">
            <v>241</v>
          </cell>
        </row>
        <row r="25">
          <cell r="C25">
            <v>589</v>
          </cell>
          <cell r="G25">
            <v>589</v>
          </cell>
          <cell r="O25">
            <v>29</v>
          </cell>
          <cell r="S25">
            <v>29</v>
          </cell>
          <cell r="AV25">
            <v>0</v>
          </cell>
          <cell r="BJ25">
            <v>1</v>
          </cell>
          <cell r="DK25">
            <v>480</v>
          </cell>
          <cell r="DO25">
            <v>480</v>
          </cell>
          <cell r="DS25">
            <v>334</v>
          </cell>
        </row>
        <row r="26">
          <cell r="C26">
            <v>448</v>
          </cell>
          <cell r="G26">
            <v>443</v>
          </cell>
          <cell r="O26">
            <v>43</v>
          </cell>
          <cell r="S26">
            <v>40</v>
          </cell>
          <cell r="AV26">
            <v>40</v>
          </cell>
          <cell r="BJ26">
            <v>2</v>
          </cell>
          <cell r="DK26">
            <v>351</v>
          </cell>
          <cell r="DO26">
            <v>350</v>
          </cell>
          <cell r="DS26">
            <v>272</v>
          </cell>
        </row>
        <row r="27">
          <cell r="C27">
            <v>422</v>
          </cell>
          <cell r="G27">
            <v>362</v>
          </cell>
          <cell r="O27">
            <v>37</v>
          </cell>
          <cell r="S27">
            <v>32</v>
          </cell>
          <cell r="AV27">
            <v>32</v>
          </cell>
          <cell r="BJ27">
            <v>7</v>
          </cell>
          <cell r="DK27">
            <v>256</v>
          </cell>
          <cell r="DO27">
            <v>242</v>
          </cell>
          <cell r="DS27">
            <v>211</v>
          </cell>
        </row>
        <row r="28">
          <cell r="C28">
            <v>3351</v>
          </cell>
          <cell r="G28">
            <v>2920</v>
          </cell>
          <cell r="O28">
            <v>408</v>
          </cell>
          <cell r="S28">
            <v>349</v>
          </cell>
          <cell r="AV28">
            <v>29</v>
          </cell>
          <cell r="BJ28">
            <v>6</v>
          </cell>
          <cell r="DK28">
            <v>2115</v>
          </cell>
          <cell r="DO28">
            <v>1943</v>
          </cell>
          <cell r="DS28">
            <v>1545</v>
          </cell>
        </row>
        <row r="29">
          <cell r="C29">
            <v>1103</v>
          </cell>
          <cell r="G29">
            <v>1067</v>
          </cell>
          <cell r="O29">
            <v>158</v>
          </cell>
          <cell r="S29">
            <v>137</v>
          </cell>
          <cell r="AV29">
            <v>123</v>
          </cell>
          <cell r="BJ29">
            <v>80</v>
          </cell>
          <cell r="DK29">
            <v>745</v>
          </cell>
          <cell r="DO29">
            <v>736</v>
          </cell>
          <cell r="DS29">
            <v>645</v>
          </cell>
        </row>
        <row r="30">
          <cell r="C30">
            <v>1037</v>
          </cell>
          <cell r="G30">
            <v>1007</v>
          </cell>
          <cell r="O30">
            <v>111</v>
          </cell>
          <cell r="S30">
            <v>97</v>
          </cell>
          <cell r="AV30">
            <v>11</v>
          </cell>
          <cell r="BJ30">
            <v>3</v>
          </cell>
          <cell r="DK30">
            <v>728</v>
          </cell>
          <cell r="DO30">
            <v>715</v>
          </cell>
          <cell r="DS30">
            <v>622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11</v>
          </cell>
          <cell r="G8">
            <v>0</v>
          </cell>
          <cell r="K8">
            <v>12</v>
          </cell>
          <cell r="L8">
            <v>0</v>
          </cell>
          <cell r="M8">
            <v>2</v>
          </cell>
        </row>
        <row r="9">
          <cell r="D9">
            <v>2</v>
          </cell>
          <cell r="G9">
            <v>0</v>
          </cell>
          <cell r="K9">
            <v>13</v>
          </cell>
          <cell r="L9">
            <v>9</v>
          </cell>
          <cell r="M9">
            <v>1</v>
          </cell>
        </row>
        <row r="10">
          <cell r="D10">
            <v>0</v>
          </cell>
          <cell r="G10">
            <v>0</v>
          </cell>
          <cell r="K10">
            <v>26</v>
          </cell>
          <cell r="L10">
            <v>25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17</v>
          </cell>
          <cell r="L11">
            <v>13</v>
          </cell>
          <cell r="M11">
            <v>5</v>
          </cell>
        </row>
        <row r="12">
          <cell r="D12">
            <v>2</v>
          </cell>
          <cell r="G12">
            <v>0</v>
          </cell>
          <cell r="K12">
            <v>34</v>
          </cell>
          <cell r="L12">
            <v>32</v>
          </cell>
          <cell r="M12">
            <v>0</v>
          </cell>
        </row>
        <row r="13">
          <cell r="D13">
            <v>3</v>
          </cell>
          <cell r="G13">
            <v>0</v>
          </cell>
          <cell r="K13">
            <v>9</v>
          </cell>
          <cell r="L13">
            <v>6</v>
          </cell>
          <cell r="M13">
            <v>2</v>
          </cell>
        </row>
        <row r="14">
          <cell r="D14">
            <v>0</v>
          </cell>
          <cell r="G14">
            <v>0</v>
          </cell>
          <cell r="K14">
            <v>6</v>
          </cell>
          <cell r="L14">
            <v>6</v>
          </cell>
          <cell r="M14">
            <v>0</v>
          </cell>
        </row>
        <row r="15">
          <cell r="D15">
            <v>5</v>
          </cell>
          <cell r="G15">
            <v>0</v>
          </cell>
          <cell r="K15">
            <v>11</v>
          </cell>
          <cell r="L15">
            <v>3</v>
          </cell>
          <cell r="M15">
            <v>3</v>
          </cell>
        </row>
        <row r="16">
          <cell r="D16">
            <v>3</v>
          </cell>
          <cell r="G16">
            <v>0</v>
          </cell>
          <cell r="K16">
            <v>10</v>
          </cell>
          <cell r="L16">
            <v>5</v>
          </cell>
          <cell r="M16">
            <v>0</v>
          </cell>
        </row>
        <row r="17">
          <cell r="D17">
            <v>2</v>
          </cell>
          <cell r="G17">
            <v>0</v>
          </cell>
          <cell r="K17">
            <v>24</v>
          </cell>
          <cell r="L17">
            <v>20</v>
          </cell>
          <cell r="M17">
            <v>2</v>
          </cell>
        </row>
        <row r="18">
          <cell r="D18">
            <v>1</v>
          </cell>
          <cell r="G18">
            <v>0</v>
          </cell>
          <cell r="K18">
            <v>12</v>
          </cell>
          <cell r="L18">
            <v>11</v>
          </cell>
          <cell r="M18">
            <v>1</v>
          </cell>
        </row>
        <row r="19">
          <cell r="D19">
            <v>2</v>
          </cell>
          <cell r="G19">
            <v>0</v>
          </cell>
          <cell r="K19">
            <v>67</v>
          </cell>
          <cell r="L19">
            <v>62</v>
          </cell>
          <cell r="M19">
            <v>0</v>
          </cell>
        </row>
        <row r="20">
          <cell r="D20">
            <v>4</v>
          </cell>
          <cell r="G20">
            <v>0</v>
          </cell>
          <cell r="K20">
            <v>46</v>
          </cell>
          <cell r="L20">
            <v>30</v>
          </cell>
          <cell r="M20">
            <v>6</v>
          </cell>
        </row>
        <row r="21">
          <cell r="D21">
            <v>1</v>
          </cell>
          <cell r="G21">
            <v>0</v>
          </cell>
          <cell r="K21">
            <v>17</v>
          </cell>
          <cell r="L21">
            <v>14</v>
          </cell>
          <cell r="M21">
            <v>22</v>
          </cell>
        </row>
        <row r="22">
          <cell r="D22">
            <v>1</v>
          </cell>
          <cell r="G22">
            <v>0</v>
          </cell>
          <cell r="K22">
            <v>10</v>
          </cell>
          <cell r="L22">
            <v>8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1</v>
          </cell>
          <cell r="M23">
            <v>0</v>
          </cell>
        </row>
        <row r="24">
          <cell r="D24">
            <v>3</v>
          </cell>
          <cell r="G24">
            <v>0</v>
          </cell>
          <cell r="K24">
            <v>10</v>
          </cell>
          <cell r="L24">
            <v>7</v>
          </cell>
          <cell r="M24">
            <v>0</v>
          </cell>
        </row>
        <row r="25">
          <cell r="D25">
            <v>2</v>
          </cell>
          <cell r="G25">
            <v>0</v>
          </cell>
          <cell r="K25">
            <v>58</v>
          </cell>
          <cell r="L25">
            <v>26</v>
          </cell>
          <cell r="M25">
            <v>8</v>
          </cell>
        </row>
        <row r="26">
          <cell r="D26">
            <v>11</v>
          </cell>
          <cell r="G26">
            <v>0</v>
          </cell>
          <cell r="K26">
            <v>74</v>
          </cell>
          <cell r="L26">
            <v>33</v>
          </cell>
          <cell r="M26">
            <v>22</v>
          </cell>
        </row>
        <row r="27">
          <cell r="D27">
            <v>6</v>
          </cell>
          <cell r="G27">
            <v>0</v>
          </cell>
          <cell r="K27">
            <v>27</v>
          </cell>
          <cell r="L27">
            <v>19</v>
          </cell>
          <cell r="M27">
            <v>3</v>
          </cell>
        </row>
        <row r="28">
          <cell r="D28">
            <v>3</v>
          </cell>
          <cell r="G28">
            <v>0</v>
          </cell>
          <cell r="K28">
            <v>8</v>
          </cell>
          <cell r="L28">
            <v>5</v>
          </cell>
          <cell r="M28">
            <v>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353</v>
          </cell>
          <cell r="F8">
            <v>36</v>
          </cell>
          <cell r="J8">
            <v>23</v>
          </cell>
          <cell r="K8">
            <v>0</v>
          </cell>
          <cell r="L8">
            <v>5</v>
          </cell>
          <cell r="M8">
            <v>344</v>
          </cell>
          <cell r="P8">
            <v>242</v>
          </cell>
          <cell r="T8">
            <v>228</v>
          </cell>
        </row>
        <row r="9">
          <cell r="D9">
            <v>186</v>
          </cell>
          <cell r="F9">
            <v>29</v>
          </cell>
          <cell r="J9">
            <v>13</v>
          </cell>
          <cell r="K9">
            <v>0</v>
          </cell>
          <cell r="L9">
            <v>4</v>
          </cell>
          <cell r="M9">
            <v>157</v>
          </cell>
          <cell r="P9">
            <v>119</v>
          </cell>
          <cell r="T9">
            <v>111</v>
          </cell>
        </row>
        <row r="10">
          <cell r="D10">
            <v>237</v>
          </cell>
          <cell r="F10">
            <v>39</v>
          </cell>
          <cell r="J10">
            <v>25</v>
          </cell>
          <cell r="K10">
            <v>0</v>
          </cell>
          <cell r="L10">
            <v>5</v>
          </cell>
          <cell r="M10">
            <v>198</v>
          </cell>
          <cell r="P10">
            <v>161</v>
          </cell>
          <cell r="T10">
            <v>135</v>
          </cell>
        </row>
        <row r="11">
          <cell r="D11">
            <v>324</v>
          </cell>
          <cell r="F11">
            <v>11</v>
          </cell>
          <cell r="J11">
            <v>1</v>
          </cell>
          <cell r="K11">
            <v>0</v>
          </cell>
          <cell r="L11">
            <v>7</v>
          </cell>
          <cell r="M11">
            <v>319</v>
          </cell>
          <cell r="P11">
            <v>269</v>
          </cell>
          <cell r="T11">
            <v>197</v>
          </cell>
        </row>
        <row r="12">
          <cell r="D12">
            <v>263</v>
          </cell>
          <cell r="F12">
            <v>18</v>
          </cell>
          <cell r="J12">
            <v>23</v>
          </cell>
          <cell r="K12">
            <v>0</v>
          </cell>
          <cell r="L12">
            <v>0</v>
          </cell>
          <cell r="M12">
            <v>247</v>
          </cell>
          <cell r="P12">
            <v>187</v>
          </cell>
          <cell r="T12">
            <v>167</v>
          </cell>
        </row>
        <row r="13">
          <cell r="D13">
            <v>230</v>
          </cell>
          <cell r="F13">
            <v>11</v>
          </cell>
          <cell r="J13">
            <v>4</v>
          </cell>
          <cell r="K13">
            <v>3</v>
          </cell>
          <cell r="L13">
            <v>0</v>
          </cell>
          <cell r="M13">
            <v>198</v>
          </cell>
          <cell r="P13">
            <v>173</v>
          </cell>
          <cell r="T13">
            <v>143</v>
          </cell>
        </row>
        <row r="14">
          <cell r="D14">
            <v>195</v>
          </cell>
          <cell r="F14">
            <v>2</v>
          </cell>
          <cell r="J14">
            <v>0</v>
          </cell>
          <cell r="K14">
            <v>0</v>
          </cell>
          <cell r="L14">
            <v>1</v>
          </cell>
          <cell r="M14">
            <v>168</v>
          </cell>
          <cell r="P14">
            <v>145</v>
          </cell>
          <cell r="T14">
            <v>112</v>
          </cell>
        </row>
        <row r="15">
          <cell r="D15">
            <v>226</v>
          </cell>
          <cell r="F15">
            <v>16</v>
          </cell>
          <cell r="J15">
            <v>12</v>
          </cell>
          <cell r="K15">
            <v>0</v>
          </cell>
          <cell r="L15">
            <v>2</v>
          </cell>
          <cell r="M15">
            <v>189</v>
          </cell>
          <cell r="P15">
            <v>172</v>
          </cell>
          <cell r="T15">
            <v>129</v>
          </cell>
        </row>
        <row r="16">
          <cell r="D16">
            <v>174</v>
          </cell>
          <cell r="F16">
            <v>14</v>
          </cell>
          <cell r="J16">
            <v>17</v>
          </cell>
          <cell r="K16">
            <v>6</v>
          </cell>
          <cell r="L16">
            <v>0</v>
          </cell>
          <cell r="M16">
            <v>174</v>
          </cell>
          <cell r="P16">
            <v>133</v>
          </cell>
          <cell r="T16">
            <v>126</v>
          </cell>
        </row>
        <row r="17">
          <cell r="D17">
            <v>254</v>
          </cell>
          <cell r="F17">
            <v>16</v>
          </cell>
          <cell r="J17">
            <v>42</v>
          </cell>
          <cell r="K17">
            <v>0</v>
          </cell>
          <cell r="L17">
            <v>8</v>
          </cell>
          <cell r="M17">
            <v>160</v>
          </cell>
          <cell r="P17">
            <v>194</v>
          </cell>
          <cell r="T17">
            <v>172</v>
          </cell>
        </row>
        <row r="18">
          <cell r="D18">
            <v>226</v>
          </cell>
          <cell r="F18">
            <v>9</v>
          </cell>
          <cell r="J18">
            <v>0</v>
          </cell>
          <cell r="K18">
            <v>0</v>
          </cell>
          <cell r="L18">
            <v>1</v>
          </cell>
          <cell r="M18">
            <v>188</v>
          </cell>
          <cell r="P18">
            <v>180</v>
          </cell>
          <cell r="T18">
            <v>127</v>
          </cell>
        </row>
        <row r="19">
          <cell r="D19">
            <v>538</v>
          </cell>
          <cell r="F19">
            <v>46</v>
          </cell>
          <cell r="J19">
            <v>34</v>
          </cell>
          <cell r="K19">
            <v>0</v>
          </cell>
          <cell r="L19">
            <v>3</v>
          </cell>
          <cell r="M19">
            <v>461</v>
          </cell>
          <cell r="P19">
            <v>365</v>
          </cell>
          <cell r="T19">
            <v>344</v>
          </cell>
        </row>
        <row r="20">
          <cell r="D20">
            <v>205</v>
          </cell>
          <cell r="F20">
            <v>41</v>
          </cell>
          <cell r="J20">
            <v>19</v>
          </cell>
          <cell r="K20">
            <v>0</v>
          </cell>
          <cell r="L20">
            <v>2</v>
          </cell>
          <cell r="M20">
            <v>179</v>
          </cell>
          <cell r="P20">
            <v>139</v>
          </cell>
          <cell r="T20">
            <v>105</v>
          </cell>
        </row>
        <row r="21">
          <cell r="D21">
            <v>159</v>
          </cell>
          <cell r="F21">
            <v>8</v>
          </cell>
          <cell r="J21">
            <v>1</v>
          </cell>
          <cell r="K21">
            <v>0</v>
          </cell>
          <cell r="L21">
            <v>7</v>
          </cell>
          <cell r="M21">
            <v>152</v>
          </cell>
          <cell r="P21">
            <v>132</v>
          </cell>
          <cell r="T21">
            <v>118</v>
          </cell>
        </row>
        <row r="22">
          <cell r="D22">
            <v>184</v>
          </cell>
          <cell r="F22">
            <v>12</v>
          </cell>
          <cell r="J22">
            <v>1</v>
          </cell>
          <cell r="K22">
            <v>0</v>
          </cell>
          <cell r="L22">
            <v>5</v>
          </cell>
          <cell r="M22">
            <v>183</v>
          </cell>
          <cell r="P22">
            <v>147</v>
          </cell>
          <cell r="T22">
            <v>121</v>
          </cell>
        </row>
        <row r="23">
          <cell r="D23">
            <v>346</v>
          </cell>
          <cell r="F23">
            <v>10</v>
          </cell>
          <cell r="J23">
            <v>0</v>
          </cell>
          <cell r="K23">
            <v>0</v>
          </cell>
          <cell r="L23">
            <v>1</v>
          </cell>
          <cell r="M23">
            <v>82</v>
          </cell>
          <cell r="P23">
            <v>288</v>
          </cell>
          <cell r="T23">
            <v>208</v>
          </cell>
        </row>
        <row r="24">
          <cell r="D24">
            <v>262</v>
          </cell>
          <cell r="F24">
            <v>19</v>
          </cell>
          <cell r="J24">
            <v>36</v>
          </cell>
          <cell r="K24">
            <v>0</v>
          </cell>
          <cell r="L24">
            <v>0</v>
          </cell>
          <cell r="M24">
            <v>180</v>
          </cell>
          <cell r="P24">
            <v>208</v>
          </cell>
          <cell r="T24">
            <v>167</v>
          </cell>
        </row>
        <row r="25">
          <cell r="D25">
            <v>211</v>
          </cell>
          <cell r="F25">
            <v>17</v>
          </cell>
          <cell r="J25">
            <v>29</v>
          </cell>
          <cell r="K25">
            <v>0</v>
          </cell>
          <cell r="L25">
            <v>0</v>
          </cell>
          <cell r="M25">
            <v>97</v>
          </cell>
          <cell r="P25">
            <v>137</v>
          </cell>
          <cell r="T25">
            <v>124</v>
          </cell>
        </row>
        <row r="26">
          <cell r="D26">
            <v>255</v>
          </cell>
          <cell r="F26">
            <v>29</v>
          </cell>
          <cell r="J26">
            <v>3</v>
          </cell>
          <cell r="K26">
            <v>0</v>
          </cell>
          <cell r="L26">
            <v>2</v>
          </cell>
          <cell r="M26">
            <v>230</v>
          </cell>
          <cell r="P26">
            <v>176</v>
          </cell>
          <cell r="T26">
            <v>142</v>
          </cell>
        </row>
        <row r="27">
          <cell r="D27">
            <v>340</v>
          </cell>
          <cell r="F27">
            <v>18</v>
          </cell>
          <cell r="J27">
            <v>50</v>
          </cell>
          <cell r="K27">
            <v>0</v>
          </cell>
          <cell r="L27">
            <v>20</v>
          </cell>
          <cell r="M27">
            <v>323</v>
          </cell>
          <cell r="P27">
            <v>250</v>
          </cell>
          <cell r="T27">
            <v>226</v>
          </cell>
        </row>
        <row r="28">
          <cell r="D28">
            <v>290</v>
          </cell>
          <cell r="F28">
            <v>21</v>
          </cell>
          <cell r="J28">
            <v>8</v>
          </cell>
          <cell r="K28">
            <v>0</v>
          </cell>
          <cell r="L28">
            <v>2</v>
          </cell>
          <cell r="M28">
            <v>278</v>
          </cell>
          <cell r="P28">
            <v>217</v>
          </cell>
          <cell r="T28">
            <v>192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3</v>
          </cell>
          <cell r="L9">
            <v>3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7</v>
          </cell>
          <cell r="L10">
            <v>6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1</v>
          </cell>
          <cell r="L11">
            <v>1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4</v>
          </cell>
          <cell r="L12">
            <v>4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</v>
          </cell>
          <cell r="L13">
            <v>1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1</v>
          </cell>
          <cell r="L14">
            <v>1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1</v>
          </cell>
          <cell r="L16">
            <v>1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8</v>
          </cell>
          <cell r="L17">
            <v>8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3</v>
          </cell>
          <cell r="L18">
            <v>3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3</v>
          </cell>
          <cell r="L20">
            <v>3</v>
          </cell>
          <cell r="M20">
            <v>1</v>
          </cell>
        </row>
        <row r="21">
          <cell r="D21">
            <v>0</v>
          </cell>
          <cell r="G21">
            <v>0</v>
          </cell>
          <cell r="K21">
            <v>2</v>
          </cell>
          <cell r="L21">
            <v>2</v>
          </cell>
          <cell r="M21">
            <v>1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</v>
          </cell>
          <cell r="L24">
            <v>1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15</v>
          </cell>
          <cell r="L25">
            <v>15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115</v>
          </cell>
          <cell r="L26">
            <v>95</v>
          </cell>
          <cell r="M26">
            <v>8</v>
          </cell>
        </row>
        <row r="27">
          <cell r="D27">
            <v>0</v>
          </cell>
          <cell r="G27">
            <v>0</v>
          </cell>
          <cell r="K27">
            <v>10</v>
          </cell>
          <cell r="L27">
            <v>9</v>
          </cell>
          <cell r="M27">
            <v>1</v>
          </cell>
        </row>
        <row r="28">
          <cell r="D28">
            <v>2</v>
          </cell>
          <cell r="G28">
            <v>0</v>
          </cell>
          <cell r="K28">
            <v>8</v>
          </cell>
          <cell r="L28">
            <v>5</v>
          </cell>
          <cell r="M2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87</v>
          </cell>
          <cell r="F8">
            <v>9</v>
          </cell>
          <cell r="J8">
            <v>2</v>
          </cell>
          <cell r="K8">
            <v>0</v>
          </cell>
          <cell r="L8">
            <v>0</v>
          </cell>
          <cell r="P8">
            <v>52</v>
          </cell>
          <cell r="T8">
            <v>49</v>
          </cell>
        </row>
        <row r="9">
          <cell r="D9">
            <v>50</v>
          </cell>
          <cell r="F9">
            <v>6</v>
          </cell>
          <cell r="J9">
            <v>0</v>
          </cell>
          <cell r="K9">
            <v>0</v>
          </cell>
          <cell r="L9">
            <v>0</v>
          </cell>
          <cell r="P9">
            <v>36</v>
          </cell>
          <cell r="T9">
            <v>36</v>
          </cell>
        </row>
        <row r="10">
          <cell r="D10">
            <v>69</v>
          </cell>
          <cell r="F10">
            <v>5</v>
          </cell>
          <cell r="J10">
            <v>5</v>
          </cell>
          <cell r="K10">
            <v>0</v>
          </cell>
          <cell r="L10">
            <v>0</v>
          </cell>
          <cell r="P10">
            <v>48</v>
          </cell>
          <cell r="T10">
            <v>39</v>
          </cell>
        </row>
        <row r="11">
          <cell r="D11">
            <v>89</v>
          </cell>
          <cell r="F11">
            <v>3</v>
          </cell>
          <cell r="J11">
            <v>1</v>
          </cell>
          <cell r="K11">
            <v>0</v>
          </cell>
          <cell r="L11">
            <v>0</v>
          </cell>
          <cell r="P11">
            <v>67</v>
          </cell>
          <cell r="T11">
            <v>46</v>
          </cell>
        </row>
        <row r="12">
          <cell r="D12">
            <v>62</v>
          </cell>
          <cell r="F12">
            <v>1</v>
          </cell>
          <cell r="J12">
            <v>0</v>
          </cell>
          <cell r="K12">
            <v>0</v>
          </cell>
          <cell r="L12">
            <v>0</v>
          </cell>
          <cell r="P12">
            <v>40</v>
          </cell>
          <cell r="T12">
            <v>36</v>
          </cell>
        </row>
        <row r="13">
          <cell r="D13">
            <v>56</v>
          </cell>
          <cell r="F13">
            <v>2</v>
          </cell>
          <cell r="J13">
            <v>1</v>
          </cell>
          <cell r="K13">
            <v>0</v>
          </cell>
          <cell r="L13">
            <v>0</v>
          </cell>
          <cell r="P13">
            <v>47</v>
          </cell>
          <cell r="T13">
            <v>38</v>
          </cell>
        </row>
        <row r="14">
          <cell r="D14">
            <v>27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14</v>
          </cell>
          <cell r="T14">
            <v>11</v>
          </cell>
        </row>
        <row r="15">
          <cell r="D15">
            <v>60</v>
          </cell>
          <cell r="F15">
            <v>7</v>
          </cell>
          <cell r="J15">
            <v>1</v>
          </cell>
          <cell r="K15">
            <v>0</v>
          </cell>
          <cell r="L15">
            <v>0</v>
          </cell>
          <cell r="P15">
            <v>42</v>
          </cell>
          <cell r="T15">
            <v>23</v>
          </cell>
        </row>
        <row r="16">
          <cell r="D16">
            <v>55</v>
          </cell>
          <cell r="F16">
            <v>4</v>
          </cell>
          <cell r="J16">
            <v>1</v>
          </cell>
          <cell r="K16">
            <v>0</v>
          </cell>
          <cell r="L16">
            <v>0</v>
          </cell>
          <cell r="P16">
            <v>36</v>
          </cell>
          <cell r="T16">
            <v>34</v>
          </cell>
        </row>
        <row r="17">
          <cell r="D17">
            <v>58</v>
          </cell>
          <cell r="F17">
            <v>6</v>
          </cell>
          <cell r="J17">
            <v>1</v>
          </cell>
          <cell r="K17">
            <v>0</v>
          </cell>
          <cell r="L17">
            <v>1</v>
          </cell>
          <cell r="P17">
            <v>37</v>
          </cell>
          <cell r="T17">
            <v>28</v>
          </cell>
        </row>
        <row r="18">
          <cell r="D18">
            <v>50</v>
          </cell>
          <cell r="F18">
            <v>3</v>
          </cell>
          <cell r="J18">
            <v>0</v>
          </cell>
          <cell r="K18">
            <v>0</v>
          </cell>
          <cell r="L18">
            <v>0</v>
          </cell>
          <cell r="P18">
            <v>38</v>
          </cell>
          <cell r="T18">
            <v>30</v>
          </cell>
        </row>
        <row r="19">
          <cell r="D19">
            <v>107</v>
          </cell>
          <cell r="F19">
            <v>1</v>
          </cell>
          <cell r="J19">
            <v>0</v>
          </cell>
          <cell r="K19">
            <v>0</v>
          </cell>
          <cell r="L19">
            <v>0</v>
          </cell>
          <cell r="P19">
            <v>66</v>
          </cell>
          <cell r="T19">
            <v>59</v>
          </cell>
        </row>
        <row r="20">
          <cell r="D20">
            <v>37</v>
          </cell>
          <cell r="F20">
            <v>1</v>
          </cell>
          <cell r="J20">
            <v>1</v>
          </cell>
          <cell r="K20">
            <v>0</v>
          </cell>
          <cell r="L20">
            <v>0</v>
          </cell>
          <cell r="P20">
            <v>24</v>
          </cell>
          <cell r="T20">
            <v>17</v>
          </cell>
        </row>
        <row r="21">
          <cell r="D21">
            <v>31</v>
          </cell>
          <cell r="F21">
            <v>4</v>
          </cell>
          <cell r="J21">
            <v>1</v>
          </cell>
          <cell r="K21">
            <v>1</v>
          </cell>
          <cell r="L21">
            <v>0</v>
          </cell>
          <cell r="P21">
            <v>22</v>
          </cell>
          <cell r="T21">
            <v>20</v>
          </cell>
        </row>
        <row r="22">
          <cell r="D22">
            <v>52</v>
          </cell>
          <cell r="F22">
            <v>2</v>
          </cell>
          <cell r="J22">
            <v>0</v>
          </cell>
          <cell r="K22">
            <v>0</v>
          </cell>
          <cell r="L22">
            <v>0</v>
          </cell>
          <cell r="P22">
            <v>28</v>
          </cell>
          <cell r="T22">
            <v>36</v>
          </cell>
        </row>
        <row r="23">
          <cell r="D23">
            <v>37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52</v>
          </cell>
          <cell r="T23">
            <v>25</v>
          </cell>
        </row>
        <row r="24">
          <cell r="D24">
            <v>76</v>
          </cell>
          <cell r="F24">
            <v>4</v>
          </cell>
          <cell r="J24">
            <v>1</v>
          </cell>
          <cell r="K24">
            <v>0</v>
          </cell>
          <cell r="L24">
            <v>0</v>
          </cell>
          <cell r="P24">
            <v>68</v>
          </cell>
          <cell r="T24">
            <v>38</v>
          </cell>
        </row>
        <row r="25">
          <cell r="D25">
            <v>106</v>
          </cell>
          <cell r="F25">
            <v>7</v>
          </cell>
          <cell r="J25">
            <v>8</v>
          </cell>
          <cell r="K25">
            <v>0</v>
          </cell>
          <cell r="L25">
            <v>0</v>
          </cell>
          <cell r="P25">
            <v>44</v>
          </cell>
          <cell r="T25">
            <v>61</v>
          </cell>
        </row>
        <row r="26">
          <cell r="D26">
            <v>920</v>
          </cell>
          <cell r="F26">
            <v>55</v>
          </cell>
          <cell r="J26">
            <v>5</v>
          </cell>
          <cell r="K26">
            <v>0</v>
          </cell>
          <cell r="L26">
            <v>2</v>
          </cell>
          <cell r="P26">
            <v>626</v>
          </cell>
          <cell r="T26">
            <v>503</v>
          </cell>
        </row>
        <row r="27">
          <cell r="D27">
            <v>183</v>
          </cell>
          <cell r="F27">
            <v>10</v>
          </cell>
          <cell r="J27">
            <v>5</v>
          </cell>
          <cell r="K27">
            <v>0</v>
          </cell>
          <cell r="L27">
            <v>0</v>
          </cell>
          <cell r="P27">
            <v>125</v>
          </cell>
          <cell r="T27">
            <v>112</v>
          </cell>
        </row>
        <row r="28">
          <cell r="D28">
            <v>173</v>
          </cell>
          <cell r="F28">
            <v>13</v>
          </cell>
          <cell r="J28">
            <v>0</v>
          </cell>
          <cell r="K28">
            <v>0</v>
          </cell>
          <cell r="L28">
            <v>0</v>
          </cell>
          <cell r="P28">
            <v>116</v>
          </cell>
          <cell r="T28">
            <v>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F8">
            <v>124</v>
          </cell>
          <cell r="I8">
            <v>11</v>
          </cell>
          <cell r="L8">
            <v>2</v>
          </cell>
          <cell r="O8">
            <v>2</v>
          </cell>
          <cell r="R8">
            <v>114</v>
          </cell>
          <cell r="X8">
            <v>85</v>
          </cell>
          <cell r="AA8">
            <v>83</v>
          </cell>
        </row>
        <row r="9">
          <cell r="F9">
            <v>86</v>
          </cell>
          <cell r="I9">
            <v>7</v>
          </cell>
          <cell r="L9">
            <v>1</v>
          </cell>
          <cell r="O9">
            <v>0</v>
          </cell>
          <cell r="R9">
            <v>57</v>
          </cell>
          <cell r="X9">
            <v>64</v>
          </cell>
          <cell r="AA9">
            <v>62</v>
          </cell>
        </row>
        <row r="10">
          <cell r="F10">
            <v>53</v>
          </cell>
          <cell r="I10">
            <v>2</v>
          </cell>
          <cell r="L10">
            <v>0</v>
          </cell>
          <cell r="O10">
            <v>0</v>
          </cell>
          <cell r="R10">
            <v>46</v>
          </cell>
          <cell r="X10">
            <v>36</v>
          </cell>
          <cell r="AA10">
            <v>32</v>
          </cell>
        </row>
        <row r="11">
          <cell r="F11">
            <v>124</v>
          </cell>
          <cell r="I11">
            <v>6</v>
          </cell>
          <cell r="L11">
            <v>0</v>
          </cell>
          <cell r="O11">
            <v>0</v>
          </cell>
          <cell r="R11">
            <v>113</v>
          </cell>
          <cell r="X11">
            <v>85</v>
          </cell>
          <cell r="AA11">
            <v>64</v>
          </cell>
        </row>
        <row r="12">
          <cell r="F12">
            <v>70</v>
          </cell>
          <cell r="I12">
            <v>6</v>
          </cell>
          <cell r="L12">
            <v>0</v>
          </cell>
          <cell r="O12">
            <v>0</v>
          </cell>
          <cell r="R12">
            <v>58</v>
          </cell>
          <cell r="X12">
            <v>50</v>
          </cell>
          <cell r="AA12">
            <v>44</v>
          </cell>
        </row>
        <row r="13">
          <cell r="F13">
            <v>73</v>
          </cell>
          <cell r="I13">
            <v>7</v>
          </cell>
          <cell r="L13">
            <v>1</v>
          </cell>
          <cell r="O13">
            <v>0</v>
          </cell>
          <cell r="R13">
            <v>56</v>
          </cell>
          <cell r="X13">
            <v>46</v>
          </cell>
          <cell r="AA13">
            <v>33</v>
          </cell>
        </row>
        <row r="14">
          <cell r="F14">
            <v>37</v>
          </cell>
          <cell r="I14">
            <v>2</v>
          </cell>
          <cell r="L14">
            <v>0</v>
          </cell>
          <cell r="O14">
            <v>1</v>
          </cell>
          <cell r="R14">
            <v>32</v>
          </cell>
          <cell r="X14">
            <v>28</v>
          </cell>
          <cell r="AA14">
            <v>25</v>
          </cell>
        </row>
        <row r="15">
          <cell r="F15">
            <v>50</v>
          </cell>
          <cell r="I15">
            <v>6</v>
          </cell>
          <cell r="L15">
            <v>1</v>
          </cell>
          <cell r="O15">
            <v>0</v>
          </cell>
          <cell r="R15">
            <v>39</v>
          </cell>
          <cell r="X15">
            <v>26</v>
          </cell>
          <cell r="AA15">
            <v>21</v>
          </cell>
        </row>
        <row r="16">
          <cell r="F16">
            <v>69</v>
          </cell>
          <cell r="I16">
            <v>5</v>
          </cell>
          <cell r="L16">
            <v>1</v>
          </cell>
          <cell r="O16">
            <v>0</v>
          </cell>
          <cell r="R16">
            <v>65</v>
          </cell>
          <cell r="X16">
            <v>48</v>
          </cell>
          <cell r="AA16">
            <v>47</v>
          </cell>
        </row>
        <row r="17">
          <cell r="F17">
            <v>93</v>
          </cell>
          <cell r="I17">
            <v>7</v>
          </cell>
          <cell r="L17">
            <v>1</v>
          </cell>
          <cell r="O17">
            <v>0</v>
          </cell>
          <cell r="R17">
            <v>49</v>
          </cell>
          <cell r="X17">
            <v>58</v>
          </cell>
          <cell r="AA17">
            <v>51</v>
          </cell>
        </row>
        <row r="18">
          <cell r="F18">
            <v>85</v>
          </cell>
          <cell r="I18">
            <v>8</v>
          </cell>
          <cell r="L18">
            <v>0</v>
          </cell>
          <cell r="O18">
            <v>1</v>
          </cell>
          <cell r="R18">
            <v>59</v>
          </cell>
          <cell r="X18">
            <v>63</v>
          </cell>
          <cell r="AA18">
            <v>51</v>
          </cell>
        </row>
        <row r="19">
          <cell r="F19">
            <v>117</v>
          </cell>
          <cell r="I19">
            <v>6</v>
          </cell>
          <cell r="L19">
            <v>2</v>
          </cell>
          <cell r="O19">
            <v>1</v>
          </cell>
          <cell r="R19">
            <v>109</v>
          </cell>
          <cell r="X19">
            <v>83</v>
          </cell>
          <cell r="AA19">
            <v>78</v>
          </cell>
        </row>
        <row r="20">
          <cell r="F20">
            <v>71</v>
          </cell>
          <cell r="I20">
            <v>24</v>
          </cell>
          <cell r="L20">
            <v>1</v>
          </cell>
          <cell r="O20">
            <v>0</v>
          </cell>
          <cell r="R20">
            <v>50</v>
          </cell>
          <cell r="X20">
            <v>34</v>
          </cell>
          <cell r="AA20">
            <v>28</v>
          </cell>
        </row>
        <row r="21">
          <cell r="F21">
            <v>55</v>
          </cell>
          <cell r="I21">
            <v>4</v>
          </cell>
          <cell r="L21">
            <v>0</v>
          </cell>
          <cell r="O21">
            <v>4</v>
          </cell>
          <cell r="R21">
            <v>38</v>
          </cell>
          <cell r="X21">
            <v>40</v>
          </cell>
          <cell r="AA21">
            <v>35</v>
          </cell>
        </row>
        <row r="22">
          <cell r="F22">
            <v>74</v>
          </cell>
          <cell r="I22">
            <v>5</v>
          </cell>
          <cell r="L22">
            <v>1</v>
          </cell>
          <cell r="O22">
            <v>0</v>
          </cell>
          <cell r="R22">
            <v>73</v>
          </cell>
          <cell r="X22">
            <v>42</v>
          </cell>
          <cell r="AA22">
            <v>45</v>
          </cell>
        </row>
        <row r="23">
          <cell r="F23">
            <v>57</v>
          </cell>
          <cell r="I23">
            <v>2</v>
          </cell>
          <cell r="L23">
            <v>0</v>
          </cell>
          <cell r="O23">
            <v>0</v>
          </cell>
          <cell r="R23">
            <v>21</v>
          </cell>
          <cell r="X23">
            <v>68</v>
          </cell>
          <cell r="AA23">
            <v>35</v>
          </cell>
        </row>
        <row r="24">
          <cell r="F24">
            <v>88</v>
          </cell>
          <cell r="I24">
            <v>8</v>
          </cell>
          <cell r="L24">
            <v>0</v>
          </cell>
          <cell r="O24">
            <v>0</v>
          </cell>
          <cell r="R24">
            <v>63</v>
          </cell>
          <cell r="X24">
            <v>81</v>
          </cell>
          <cell r="AA24">
            <v>61</v>
          </cell>
        </row>
        <row r="25">
          <cell r="F25">
            <v>122</v>
          </cell>
          <cell r="I25">
            <v>10</v>
          </cell>
          <cell r="L25">
            <v>3</v>
          </cell>
          <cell r="O25">
            <v>5</v>
          </cell>
          <cell r="R25">
            <v>110</v>
          </cell>
          <cell r="X25">
            <v>53</v>
          </cell>
          <cell r="AA25">
            <v>61</v>
          </cell>
        </row>
        <row r="26">
          <cell r="F26">
            <v>1429</v>
          </cell>
          <cell r="I26">
            <v>93</v>
          </cell>
          <cell r="L26">
            <v>5</v>
          </cell>
          <cell r="O26">
            <v>20</v>
          </cell>
          <cell r="R26">
            <v>828</v>
          </cell>
          <cell r="X26">
            <v>985</v>
          </cell>
          <cell r="AA26">
            <v>847</v>
          </cell>
        </row>
        <row r="27">
          <cell r="F27">
            <v>306</v>
          </cell>
          <cell r="I27">
            <v>26</v>
          </cell>
          <cell r="L27">
            <v>7</v>
          </cell>
          <cell r="O27">
            <v>13</v>
          </cell>
          <cell r="R27">
            <v>287</v>
          </cell>
          <cell r="X27">
            <v>207</v>
          </cell>
          <cell r="AA27">
            <v>187</v>
          </cell>
        </row>
        <row r="28">
          <cell r="F28">
            <v>259</v>
          </cell>
          <cell r="I28">
            <v>29</v>
          </cell>
          <cell r="L28">
            <v>4</v>
          </cell>
          <cell r="O28">
            <v>2</v>
          </cell>
          <cell r="R28">
            <v>254</v>
          </cell>
          <cell r="X28">
            <v>179</v>
          </cell>
          <cell r="AA28">
            <v>159</v>
          </cell>
        </row>
      </sheetData>
      <sheetData sheetId="2"/>
      <sheetData sheetId="3">
        <row r="8">
          <cell r="F8">
            <v>68</v>
          </cell>
          <cell r="I8">
            <v>7</v>
          </cell>
          <cell r="L8">
            <v>1</v>
          </cell>
          <cell r="O8">
            <v>2</v>
          </cell>
          <cell r="R8">
            <v>64</v>
          </cell>
          <cell r="X8">
            <v>45</v>
          </cell>
          <cell r="AA8">
            <v>44</v>
          </cell>
        </row>
        <row r="9">
          <cell r="F9">
            <v>42</v>
          </cell>
          <cell r="I9">
            <v>1</v>
          </cell>
          <cell r="L9">
            <v>1</v>
          </cell>
          <cell r="O9">
            <v>0</v>
          </cell>
          <cell r="R9">
            <v>30</v>
          </cell>
          <cell r="X9">
            <v>35</v>
          </cell>
          <cell r="AA9">
            <v>34</v>
          </cell>
        </row>
        <row r="10">
          <cell r="F10">
            <v>24</v>
          </cell>
          <cell r="I10">
            <v>0</v>
          </cell>
          <cell r="L10">
            <v>0</v>
          </cell>
          <cell r="O10">
            <v>0</v>
          </cell>
          <cell r="R10">
            <v>21</v>
          </cell>
          <cell r="X10">
            <v>18</v>
          </cell>
          <cell r="AA10">
            <v>15</v>
          </cell>
        </row>
        <row r="11">
          <cell r="F11">
            <v>52</v>
          </cell>
          <cell r="I11">
            <v>2</v>
          </cell>
          <cell r="L11">
            <v>0</v>
          </cell>
          <cell r="O11">
            <v>0</v>
          </cell>
          <cell r="R11">
            <v>49</v>
          </cell>
          <cell r="X11">
            <v>33</v>
          </cell>
          <cell r="AA11">
            <v>25</v>
          </cell>
        </row>
        <row r="12">
          <cell r="F12">
            <v>25</v>
          </cell>
          <cell r="I12">
            <v>2</v>
          </cell>
          <cell r="L12">
            <v>0</v>
          </cell>
          <cell r="O12">
            <v>0</v>
          </cell>
          <cell r="R12">
            <v>21</v>
          </cell>
          <cell r="X12">
            <v>18</v>
          </cell>
          <cell r="AA12">
            <v>18</v>
          </cell>
        </row>
        <row r="13">
          <cell r="F13">
            <v>34</v>
          </cell>
          <cell r="I13">
            <v>2</v>
          </cell>
          <cell r="L13">
            <v>1</v>
          </cell>
          <cell r="O13">
            <v>0</v>
          </cell>
          <cell r="R13">
            <v>26</v>
          </cell>
          <cell r="X13">
            <v>20</v>
          </cell>
          <cell r="AA13">
            <v>14</v>
          </cell>
        </row>
        <row r="14">
          <cell r="F14">
            <v>20</v>
          </cell>
          <cell r="I14">
            <v>1</v>
          </cell>
          <cell r="L14">
            <v>0</v>
          </cell>
          <cell r="O14">
            <v>0</v>
          </cell>
          <cell r="R14">
            <v>16</v>
          </cell>
          <cell r="X14">
            <v>16</v>
          </cell>
          <cell r="AA14">
            <v>14</v>
          </cell>
        </row>
        <row r="15">
          <cell r="F15">
            <v>28</v>
          </cell>
          <cell r="I15">
            <v>4</v>
          </cell>
          <cell r="L15">
            <v>1</v>
          </cell>
          <cell r="O15">
            <v>0</v>
          </cell>
          <cell r="R15">
            <v>20</v>
          </cell>
          <cell r="X15">
            <v>13</v>
          </cell>
          <cell r="AA15">
            <v>9</v>
          </cell>
        </row>
        <row r="16">
          <cell r="F16">
            <v>32</v>
          </cell>
          <cell r="I16">
            <v>2</v>
          </cell>
          <cell r="L16">
            <v>1</v>
          </cell>
          <cell r="O16">
            <v>0</v>
          </cell>
          <cell r="R16">
            <v>31</v>
          </cell>
          <cell r="X16">
            <v>24</v>
          </cell>
          <cell r="AA16">
            <v>24</v>
          </cell>
        </row>
        <row r="17">
          <cell r="F17">
            <v>35</v>
          </cell>
          <cell r="I17">
            <v>4</v>
          </cell>
          <cell r="L17">
            <v>1</v>
          </cell>
          <cell r="O17">
            <v>0</v>
          </cell>
          <cell r="R17">
            <v>21</v>
          </cell>
          <cell r="X17">
            <v>25</v>
          </cell>
          <cell r="AA17">
            <v>24</v>
          </cell>
        </row>
        <row r="18">
          <cell r="F18">
            <v>39</v>
          </cell>
          <cell r="I18">
            <v>2</v>
          </cell>
          <cell r="L18">
            <v>0</v>
          </cell>
          <cell r="O18">
            <v>0</v>
          </cell>
          <cell r="R18">
            <v>27</v>
          </cell>
          <cell r="X18">
            <v>26</v>
          </cell>
          <cell r="AA18">
            <v>24</v>
          </cell>
        </row>
        <row r="19">
          <cell r="F19">
            <v>63</v>
          </cell>
          <cell r="I19">
            <v>5</v>
          </cell>
          <cell r="L19">
            <v>1</v>
          </cell>
          <cell r="O19">
            <v>1</v>
          </cell>
          <cell r="R19">
            <v>58</v>
          </cell>
          <cell r="X19">
            <v>39</v>
          </cell>
          <cell r="AA19">
            <v>39</v>
          </cell>
        </row>
        <row r="20">
          <cell r="F20">
            <v>17</v>
          </cell>
          <cell r="I20">
            <v>4</v>
          </cell>
          <cell r="L20">
            <v>0</v>
          </cell>
          <cell r="O20">
            <v>0</v>
          </cell>
          <cell r="R20">
            <v>9</v>
          </cell>
          <cell r="X20">
            <v>9</v>
          </cell>
          <cell r="AA20">
            <v>8</v>
          </cell>
        </row>
        <row r="21">
          <cell r="F21">
            <v>17</v>
          </cell>
          <cell r="I21">
            <v>2</v>
          </cell>
          <cell r="L21">
            <v>0</v>
          </cell>
          <cell r="O21">
            <v>3</v>
          </cell>
          <cell r="R21">
            <v>15</v>
          </cell>
          <cell r="X21">
            <v>12</v>
          </cell>
          <cell r="AA21">
            <v>11</v>
          </cell>
        </row>
        <row r="22">
          <cell r="F22">
            <v>18</v>
          </cell>
          <cell r="I22">
            <v>1</v>
          </cell>
          <cell r="L22">
            <v>0</v>
          </cell>
          <cell r="O22">
            <v>0</v>
          </cell>
          <cell r="R22">
            <v>17</v>
          </cell>
          <cell r="X22">
            <v>13</v>
          </cell>
          <cell r="AA22">
            <v>10</v>
          </cell>
        </row>
        <row r="23">
          <cell r="F23">
            <v>24</v>
          </cell>
          <cell r="I23">
            <v>0</v>
          </cell>
          <cell r="L23">
            <v>0</v>
          </cell>
          <cell r="O23">
            <v>0</v>
          </cell>
          <cell r="R23">
            <v>17</v>
          </cell>
          <cell r="X23">
            <v>21</v>
          </cell>
          <cell r="AA23">
            <v>20</v>
          </cell>
        </row>
        <row r="24">
          <cell r="F24">
            <v>23</v>
          </cell>
          <cell r="I24">
            <v>2</v>
          </cell>
          <cell r="L24">
            <v>0</v>
          </cell>
          <cell r="O24">
            <v>0</v>
          </cell>
          <cell r="R24">
            <v>15</v>
          </cell>
          <cell r="X24">
            <v>16</v>
          </cell>
          <cell r="AA24">
            <v>16</v>
          </cell>
        </row>
        <row r="25">
          <cell r="F25">
            <v>54</v>
          </cell>
          <cell r="I25">
            <v>6</v>
          </cell>
          <cell r="L25">
            <v>1</v>
          </cell>
          <cell r="O25">
            <v>2</v>
          </cell>
          <cell r="R25">
            <v>51</v>
          </cell>
          <cell r="X25">
            <v>32</v>
          </cell>
          <cell r="AA25">
            <v>27</v>
          </cell>
        </row>
        <row r="26">
          <cell r="F26">
            <v>307</v>
          </cell>
          <cell r="I26">
            <v>20</v>
          </cell>
          <cell r="L26">
            <v>1</v>
          </cell>
          <cell r="O26">
            <v>1</v>
          </cell>
          <cell r="R26">
            <v>207</v>
          </cell>
          <cell r="X26">
            <v>206</v>
          </cell>
          <cell r="AA26">
            <v>188</v>
          </cell>
        </row>
        <row r="27">
          <cell r="F27">
            <v>140</v>
          </cell>
          <cell r="I27">
            <v>15</v>
          </cell>
          <cell r="L27">
            <v>6</v>
          </cell>
          <cell r="O27">
            <v>6</v>
          </cell>
          <cell r="R27">
            <v>134</v>
          </cell>
          <cell r="X27">
            <v>95</v>
          </cell>
          <cell r="AA27">
            <v>91</v>
          </cell>
        </row>
        <row r="28">
          <cell r="F28">
            <v>85</v>
          </cell>
          <cell r="I28">
            <v>7</v>
          </cell>
          <cell r="L28">
            <v>1</v>
          </cell>
          <cell r="O28">
            <v>0</v>
          </cell>
          <cell r="R28">
            <v>83</v>
          </cell>
          <cell r="X28">
            <v>60</v>
          </cell>
          <cell r="AA28">
            <v>59</v>
          </cell>
        </row>
      </sheetData>
      <sheetData sheetId="4"/>
      <sheetData sheetId="5">
        <row r="8">
          <cell r="F8">
            <v>6</v>
          </cell>
          <cell r="I8">
            <v>0</v>
          </cell>
          <cell r="L8">
            <v>0</v>
          </cell>
          <cell r="O8">
            <v>0</v>
          </cell>
          <cell r="R8">
            <v>5</v>
          </cell>
          <cell r="X8">
            <v>2</v>
          </cell>
          <cell r="AA8">
            <v>2</v>
          </cell>
        </row>
        <row r="9">
          <cell r="F9">
            <v>9</v>
          </cell>
          <cell r="I9">
            <v>2</v>
          </cell>
          <cell r="L9">
            <v>0</v>
          </cell>
          <cell r="O9">
            <v>0</v>
          </cell>
          <cell r="R9">
            <v>6</v>
          </cell>
          <cell r="X9">
            <v>5</v>
          </cell>
          <cell r="AA9">
            <v>5</v>
          </cell>
        </row>
        <row r="10">
          <cell r="F10">
            <v>10</v>
          </cell>
          <cell r="I10">
            <v>0</v>
          </cell>
          <cell r="L10">
            <v>0</v>
          </cell>
          <cell r="O10">
            <v>0</v>
          </cell>
          <cell r="R10">
            <v>10</v>
          </cell>
          <cell r="X10">
            <v>8</v>
          </cell>
          <cell r="AA10">
            <v>7</v>
          </cell>
        </row>
        <row r="11">
          <cell r="F11">
            <v>13</v>
          </cell>
          <cell r="I11">
            <v>1</v>
          </cell>
          <cell r="L11">
            <v>0</v>
          </cell>
          <cell r="O11">
            <v>0</v>
          </cell>
          <cell r="R11">
            <v>9</v>
          </cell>
          <cell r="X11">
            <v>8</v>
          </cell>
          <cell r="AA11">
            <v>7</v>
          </cell>
        </row>
        <row r="12">
          <cell r="F12">
            <v>8</v>
          </cell>
          <cell r="I12">
            <v>2</v>
          </cell>
          <cell r="L12">
            <v>0</v>
          </cell>
          <cell r="O12">
            <v>0</v>
          </cell>
          <cell r="R12">
            <v>7</v>
          </cell>
          <cell r="X12">
            <v>6</v>
          </cell>
          <cell r="AA12">
            <v>6</v>
          </cell>
        </row>
        <row r="13">
          <cell r="F13">
            <v>5</v>
          </cell>
          <cell r="I13">
            <v>0</v>
          </cell>
          <cell r="L13">
            <v>0</v>
          </cell>
          <cell r="O13">
            <v>0</v>
          </cell>
          <cell r="R13">
            <v>3</v>
          </cell>
          <cell r="X13">
            <v>3</v>
          </cell>
          <cell r="AA13">
            <v>2</v>
          </cell>
        </row>
        <row r="14">
          <cell r="F14">
            <v>4</v>
          </cell>
          <cell r="I14">
            <v>1</v>
          </cell>
          <cell r="L14">
            <v>0</v>
          </cell>
          <cell r="O14">
            <v>0</v>
          </cell>
          <cell r="R14">
            <v>3</v>
          </cell>
          <cell r="X14">
            <v>2</v>
          </cell>
          <cell r="AA14">
            <v>2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1</v>
          </cell>
          <cell r="I16">
            <v>0</v>
          </cell>
          <cell r="L16">
            <v>0</v>
          </cell>
          <cell r="O16">
            <v>0</v>
          </cell>
          <cell r="R16">
            <v>1</v>
          </cell>
          <cell r="X16">
            <v>1</v>
          </cell>
          <cell r="AA16">
            <v>1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X18">
            <v>0</v>
          </cell>
          <cell r="AA18">
            <v>0</v>
          </cell>
        </row>
        <row r="19">
          <cell r="F19">
            <v>9</v>
          </cell>
          <cell r="I19">
            <v>0</v>
          </cell>
          <cell r="L19">
            <v>0</v>
          </cell>
          <cell r="O19">
            <v>0</v>
          </cell>
          <cell r="R19">
            <v>9</v>
          </cell>
          <cell r="X19">
            <v>8</v>
          </cell>
          <cell r="AA19">
            <v>7</v>
          </cell>
        </row>
        <row r="20">
          <cell r="F20">
            <v>0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X20">
            <v>0</v>
          </cell>
          <cell r="AA20">
            <v>0</v>
          </cell>
        </row>
        <row r="21">
          <cell r="F21">
            <v>4</v>
          </cell>
          <cell r="I21">
            <v>1</v>
          </cell>
          <cell r="L21">
            <v>0</v>
          </cell>
          <cell r="O21">
            <v>0</v>
          </cell>
          <cell r="R21">
            <v>2</v>
          </cell>
          <cell r="X21">
            <v>3</v>
          </cell>
          <cell r="AA21">
            <v>3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0</v>
          </cell>
          <cell r="AA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X23">
            <v>0</v>
          </cell>
          <cell r="AA23">
            <v>0</v>
          </cell>
        </row>
        <row r="24">
          <cell r="F24">
            <v>9</v>
          </cell>
          <cell r="I24">
            <v>2</v>
          </cell>
          <cell r="L24">
            <v>0</v>
          </cell>
          <cell r="O24">
            <v>0</v>
          </cell>
          <cell r="R24">
            <v>7</v>
          </cell>
          <cell r="X24">
            <v>7</v>
          </cell>
          <cell r="AA24">
            <v>7</v>
          </cell>
        </row>
        <row r="25">
          <cell r="F25">
            <v>2</v>
          </cell>
          <cell r="I25">
            <v>0</v>
          </cell>
          <cell r="L25">
            <v>0</v>
          </cell>
          <cell r="O25">
            <v>0</v>
          </cell>
          <cell r="R25">
            <v>2</v>
          </cell>
          <cell r="X25">
            <v>2</v>
          </cell>
          <cell r="AA25">
            <v>2</v>
          </cell>
        </row>
        <row r="26">
          <cell r="F26">
            <v>160</v>
          </cell>
          <cell r="I26">
            <v>11</v>
          </cell>
          <cell r="L26">
            <v>0</v>
          </cell>
          <cell r="O26">
            <v>0</v>
          </cell>
          <cell r="R26">
            <v>53</v>
          </cell>
          <cell r="X26">
            <v>113</v>
          </cell>
          <cell r="AA26">
            <v>98</v>
          </cell>
        </row>
        <row r="27">
          <cell r="F27">
            <v>12</v>
          </cell>
          <cell r="I27">
            <v>1</v>
          </cell>
          <cell r="L27">
            <v>0</v>
          </cell>
          <cell r="O27">
            <v>0</v>
          </cell>
          <cell r="R27">
            <v>10</v>
          </cell>
          <cell r="X27">
            <v>7</v>
          </cell>
          <cell r="AA27">
            <v>6</v>
          </cell>
        </row>
        <row r="28">
          <cell r="F28">
            <v>21</v>
          </cell>
          <cell r="I28">
            <v>2</v>
          </cell>
          <cell r="L28">
            <v>0</v>
          </cell>
          <cell r="O28">
            <v>0</v>
          </cell>
          <cell r="R28">
            <v>20</v>
          </cell>
          <cell r="X28">
            <v>15</v>
          </cell>
          <cell r="AA28">
            <v>15</v>
          </cell>
        </row>
      </sheetData>
      <sheetData sheetId="6"/>
      <sheetData sheetId="7">
        <row r="8">
          <cell r="F8">
            <v>5</v>
          </cell>
          <cell r="I8">
            <v>0</v>
          </cell>
          <cell r="L8">
            <v>0</v>
          </cell>
          <cell r="O8">
            <v>0</v>
          </cell>
          <cell r="R8">
            <v>5</v>
          </cell>
          <cell r="X8">
            <v>4</v>
          </cell>
          <cell r="AA8">
            <v>4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X9">
            <v>1</v>
          </cell>
          <cell r="AA9">
            <v>1</v>
          </cell>
        </row>
        <row r="10">
          <cell r="F10">
            <v>2</v>
          </cell>
          <cell r="I10">
            <v>1</v>
          </cell>
          <cell r="L10">
            <v>0</v>
          </cell>
          <cell r="O10">
            <v>0</v>
          </cell>
          <cell r="R10">
            <v>2</v>
          </cell>
          <cell r="X10">
            <v>1</v>
          </cell>
          <cell r="AA10">
            <v>1</v>
          </cell>
        </row>
        <row r="11">
          <cell r="F11">
            <v>2</v>
          </cell>
          <cell r="I11">
            <v>0</v>
          </cell>
          <cell r="L11">
            <v>0</v>
          </cell>
          <cell r="O11">
            <v>0</v>
          </cell>
          <cell r="R11">
            <v>1</v>
          </cell>
          <cell r="X11">
            <v>1</v>
          </cell>
          <cell r="AA11">
            <v>0</v>
          </cell>
        </row>
        <row r="12">
          <cell r="F12">
            <v>5</v>
          </cell>
          <cell r="I12">
            <v>0</v>
          </cell>
          <cell r="L12">
            <v>0</v>
          </cell>
          <cell r="O12">
            <v>0</v>
          </cell>
          <cell r="R12">
            <v>5</v>
          </cell>
          <cell r="X12">
            <v>4</v>
          </cell>
          <cell r="AA12">
            <v>4</v>
          </cell>
        </row>
        <row r="13">
          <cell r="F13">
            <v>2</v>
          </cell>
          <cell r="I13">
            <v>0</v>
          </cell>
          <cell r="L13">
            <v>0</v>
          </cell>
          <cell r="O13">
            <v>0</v>
          </cell>
          <cell r="R13">
            <v>2</v>
          </cell>
          <cell r="X13">
            <v>2</v>
          </cell>
          <cell r="AA13">
            <v>1</v>
          </cell>
        </row>
        <row r="14">
          <cell r="F14">
            <v>2</v>
          </cell>
          <cell r="I14">
            <v>0</v>
          </cell>
          <cell r="L14">
            <v>0</v>
          </cell>
          <cell r="O14">
            <v>0</v>
          </cell>
          <cell r="R14">
            <v>2</v>
          </cell>
          <cell r="X14">
            <v>2</v>
          </cell>
          <cell r="AA14">
            <v>2</v>
          </cell>
        </row>
        <row r="15">
          <cell r="F15">
            <v>1</v>
          </cell>
          <cell r="I15">
            <v>0</v>
          </cell>
          <cell r="L15">
            <v>0</v>
          </cell>
          <cell r="O15">
            <v>0</v>
          </cell>
          <cell r="R15">
            <v>1</v>
          </cell>
          <cell r="X15">
            <v>1</v>
          </cell>
          <cell r="AA15">
            <v>1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X16">
            <v>2</v>
          </cell>
          <cell r="AA16">
            <v>1</v>
          </cell>
        </row>
        <row r="17">
          <cell r="F17">
            <v>1</v>
          </cell>
          <cell r="I17">
            <v>0</v>
          </cell>
          <cell r="L17">
            <v>0</v>
          </cell>
          <cell r="O17">
            <v>0</v>
          </cell>
          <cell r="R17">
            <v>1</v>
          </cell>
          <cell r="X17">
            <v>1</v>
          </cell>
          <cell r="AA17">
            <v>1</v>
          </cell>
        </row>
        <row r="18">
          <cell r="F18">
            <v>1</v>
          </cell>
          <cell r="I18">
            <v>0</v>
          </cell>
          <cell r="L18">
            <v>0</v>
          </cell>
          <cell r="O18">
            <v>0</v>
          </cell>
          <cell r="R18">
            <v>1</v>
          </cell>
          <cell r="X18">
            <v>1</v>
          </cell>
          <cell r="AA18">
            <v>0</v>
          </cell>
        </row>
        <row r="19">
          <cell r="F19">
            <v>6</v>
          </cell>
          <cell r="I19">
            <v>2</v>
          </cell>
          <cell r="L19">
            <v>0</v>
          </cell>
          <cell r="O19">
            <v>0</v>
          </cell>
          <cell r="R19">
            <v>6</v>
          </cell>
          <cell r="X19">
            <v>3</v>
          </cell>
          <cell r="AA19">
            <v>3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X20">
            <v>1</v>
          </cell>
          <cell r="AA20">
            <v>1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X21">
            <v>0</v>
          </cell>
          <cell r="AA21">
            <v>0</v>
          </cell>
        </row>
        <row r="22">
          <cell r="F22">
            <v>3</v>
          </cell>
          <cell r="I22">
            <v>2</v>
          </cell>
          <cell r="L22">
            <v>0</v>
          </cell>
          <cell r="O22">
            <v>0</v>
          </cell>
          <cell r="R22">
            <v>3</v>
          </cell>
          <cell r="X22">
            <v>0</v>
          </cell>
          <cell r="AA22">
            <v>0</v>
          </cell>
        </row>
        <row r="23">
          <cell r="F23">
            <v>4</v>
          </cell>
          <cell r="I23">
            <v>1</v>
          </cell>
          <cell r="L23">
            <v>0</v>
          </cell>
          <cell r="O23">
            <v>1</v>
          </cell>
          <cell r="R23">
            <v>1</v>
          </cell>
          <cell r="X23">
            <v>3</v>
          </cell>
          <cell r="AA23">
            <v>2</v>
          </cell>
        </row>
        <row r="24">
          <cell r="F24">
            <v>4</v>
          </cell>
          <cell r="I24">
            <v>0</v>
          </cell>
          <cell r="L24">
            <v>0</v>
          </cell>
          <cell r="O24">
            <v>0</v>
          </cell>
          <cell r="R24">
            <v>1</v>
          </cell>
          <cell r="X24">
            <v>4</v>
          </cell>
          <cell r="AA24">
            <v>2</v>
          </cell>
        </row>
        <row r="25"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X25">
            <v>0</v>
          </cell>
          <cell r="AA25">
            <v>0</v>
          </cell>
        </row>
        <row r="26">
          <cell r="F26">
            <v>45</v>
          </cell>
          <cell r="I26">
            <v>7</v>
          </cell>
          <cell r="L26">
            <v>1</v>
          </cell>
          <cell r="O26">
            <v>0</v>
          </cell>
          <cell r="R26">
            <v>13</v>
          </cell>
          <cell r="X26">
            <v>30</v>
          </cell>
          <cell r="AA26">
            <v>22</v>
          </cell>
        </row>
        <row r="27">
          <cell r="F27">
            <v>2</v>
          </cell>
          <cell r="I27">
            <v>0</v>
          </cell>
          <cell r="L27">
            <v>0</v>
          </cell>
          <cell r="O27">
            <v>0</v>
          </cell>
          <cell r="R27">
            <v>2</v>
          </cell>
          <cell r="X27">
            <v>2</v>
          </cell>
          <cell r="AA27">
            <v>0</v>
          </cell>
        </row>
        <row r="28">
          <cell r="F28">
            <v>13</v>
          </cell>
          <cell r="I28">
            <v>3</v>
          </cell>
          <cell r="L28">
            <v>0</v>
          </cell>
          <cell r="O28">
            <v>0</v>
          </cell>
          <cell r="R28">
            <v>12</v>
          </cell>
          <cell r="X28">
            <v>8</v>
          </cell>
          <cell r="AA28">
            <v>5</v>
          </cell>
        </row>
      </sheetData>
      <sheetData sheetId="8"/>
      <sheetData sheetId="9">
        <row r="8">
          <cell r="F8">
            <v>352</v>
          </cell>
          <cell r="I8">
            <v>76</v>
          </cell>
          <cell r="L8">
            <v>24</v>
          </cell>
          <cell r="O8">
            <v>5</v>
          </cell>
          <cell r="R8">
            <v>333</v>
          </cell>
          <cell r="X8">
            <v>211</v>
          </cell>
          <cell r="AA8">
            <v>198</v>
          </cell>
        </row>
        <row r="9">
          <cell r="F9">
            <v>135</v>
          </cell>
          <cell r="I9">
            <v>35</v>
          </cell>
          <cell r="L9">
            <v>1</v>
          </cell>
          <cell r="O9">
            <v>1</v>
          </cell>
          <cell r="R9">
            <v>107</v>
          </cell>
          <cell r="X9">
            <v>87</v>
          </cell>
          <cell r="AA9">
            <v>81</v>
          </cell>
        </row>
        <row r="10">
          <cell r="F10">
            <v>114</v>
          </cell>
          <cell r="I10">
            <v>18</v>
          </cell>
          <cell r="L10">
            <v>5</v>
          </cell>
          <cell r="O10">
            <v>5</v>
          </cell>
          <cell r="R10">
            <v>104</v>
          </cell>
          <cell r="X10">
            <v>78</v>
          </cell>
          <cell r="AA10">
            <v>68</v>
          </cell>
        </row>
        <row r="11">
          <cell r="F11">
            <v>215</v>
          </cell>
          <cell r="I11">
            <v>34</v>
          </cell>
          <cell r="L11">
            <v>10</v>
          </cell>
          <cell r="O11">
            <v>0</v>
          </cell>
          <cell r="R11">
            <v>197</v>
          </cell>
          <cell r="X11">
            <v>134</v>
          </cell>
          <cell r="AA11">
            <v>91</v>
          </cell>
        </row>
        <row r="12">
          <cell r="F12">
            <v>166</v>
          </cell>
          <cell r="I12">
            <v>18</v>
          </cell>
          <cell r="L12">
            <v>5</v>
          </cell>
          <cell r="O12">
            <v>6</v>
          </cell>
          <cell r="R12">
            <v>141</v>
          </cell>
          <cell r="X12">
            <v>113</v>
          </cell>
          <cell r="AA12">
            <v>100</v>
          </cell>
        </row>
        <row r="13">
          <cell r="F13">
            <v>168</v>
          </cell>
          <cell r="I13">
            <v>30</v>
          </cell>
          <cell r="L13">
            <v>1</v>
          </cell>
          <cell r="O13">
            <v>1</v>
          </cell>
          <cell r="R13">
            <v>129</v>
          </cell>
          <cell r="X13">
            <v>107</v>
          </cell>
          <cell r="AA13">
            <v>86</v>
          </cell>
        </row>
        <row r="14">
          <cell r="F14">
            <v>59</v>
          </cell>
          <cell r="I14">
            <v>8</v>
          </cell>
          <cell r="L14">
            <v>2</v>
          </cell>
          <cell r="O14">
            <v>1</v>
          </cell>
          <cell r="R14">
            <v>47</v>
          </cell>
          <cell r="X14">
            <v>43</v>
          </cell>
          <cell r="AA14">
            <v>40</v>
          </cell>
        </row>
        <row r="15">
          <cell r="F15">
            <v>181</v>
          </cell>
          <cell r="I15">
            <v>41</v>
          </cell>
          <cell r="L15">
            <v>5</v>
          </cell>
          <cell r="O15">
            <v>0</v>
          </cell>
          <cell r="R15">
            <v>153</v>
          </cell>
          <cell r="X15">
            <v>108</v>
          </cell>
          <cell r="AA15">
            <v>92</v>
          </cell>
        </row>
        <row r="16">
          <cell r="F16">
            <v>114</v>
          </cell>
          <cell r="I16">
            <v>17</v>
          </cell>
          <cell r="L16">
            <v>10</v>
          </cell>
          <cell r="O16">
            <v>1</v>
          </cell>
          <cell r="R16">
            <v>108</v>
          </cell>
          <cell r="X16">
            <v>76</v>
          </cell>
          <cell r="AA16">
            <v>72</v>
          </cell>
        </row>
        <row r="17">
          <cell r="F17">
            <v>201</v>
          </cell>
          <cell r="I17">
            <v>52</v>
          </cell>
          <cell r="L17">
            <v>9</v>
          </cell>
          <cell r="O17">
            <v>1</v>
          </cell>
          <cell r="R17">
            <v>155</v>
          </cell>
          <cell r="X17">
            <v>117</v>
          </cell>
          <cell r="AA17">
            <v>96</v>
          </cell>
        </row>
        <row r="18">
          <cell r="F18">
            <v>153</v>
          </cell>
          <cell r="I18">
            <v>16</v>
          </cell>
          <cell r="L18">
            <v>0</v>
          </cell>
          <cell r="O18">
            <v>1</v>
          </cell>
          <cell r="R18">
            <v>121</v>
          </cell>
          <cell r="X18">
            <v>115</v>
          </cell>
          <cell r="AA18">
            <v>90</v>
          </cell>
        </row>
        <row r="19">
          <cell r="F19">
            <v>345</v>
          </cell>
          <cell r="I19">
            <v>98</v>
          </cell>
          <cell r="L19">
            <v>18</v>
          </cell>
          <cell r="O19">
            <v>28</v>
          </cell>
          <cell r="R19">
            <v>312</v>
          </cell>
          <cell r="X19">
            <v>198</v>
          </cell>
          <cell r="AA19">
            <v>181</v>
          </cell>
        </row>
        <row r="20">
          <cell r="F20">
            <v>78</v>
          </cell>
          <cell r="I20">
            <v>18</v>
          </cell>
          <cell r="L20">
            <v>3</v>
          </cell>
          <cell r="O20">
            <v>3</v>
          </cell>
          <cell r="R20">
            <v>62</v>
          </cell>
          <cell r="X20">
            <v>50</v>
          </cell>
          <cell r="AA20">
            <v>43</v>
          </cell>
        </row>
        <row r="21">
          <cell r="F21">
            <v>150</v>
          </cell>
          <cell r="I21">
            <v>32</v>
          </cell>
          <cell r="L21">
            <v>2</v>
          </cell>
          <cell r="O21">
            <v>6</v>
          </cell>
          <cell r="R21">
            <v>98</v>
          </cell>
          <cell r="X21">
            <v>90</v>
          </cell>
          <cell r="AA21">
            <v>77</v>
          </cell>
        </row>
        <row r="22">
          <cell r="F22">
            <v>169</v>
          </cell>
          <cell r="I22">
            <v>19</v>
          </cell>
          <cell r="L22">
            <v>5</v>
          </cell>
          <cell r="O22">
            <v>1</v>
          </cell>
          <cell r="R22">
            <v>166</v>
          </cell>
          <cell r="X22">
            <v>113</v>
          </cell>
          <cell r="AA22">
            <v>99</v>
          </cell>
        </row>
        <row r="23">
          <cell r="F23">
            <v>165</v>
          </cell>
          <cell r="I23">
            <v>14</v>
          </cell>
          <cell r="L23">
            <v>7</v>
          </cell>
          <cell r="O23">
            <v>3</v>
          </cell>
          <cell r="R23">
            <v>90</v>
          </cell>
          <cell r="X23">
            <v>119</v>
          </cell>
          <cell r="AA23">
            <v>93</v>
          </cell>
        </row>
        <row r="24">
          <cell r="F24">
            <v>115</v>
          </cell>
          <cell r="I24">
            <v>34</v>
          </cell>
          <cell r="L24">
            <v>6</v>
          </cell>
          <cell r="O24">
            <v>1</v>
          </cell>
          <cell r="R24">
            <v>79</v>
          </cell>
          <cell r="X24">
            <v>73</v>
          </cell>
          <cell r="AA24">
            <v>63</v>
          </cell>
        </row>
        <row r="25">
          <cell r="F25">
            <v>235</v>
          </cell>
          <cell r="I25">
            <v>28</v>
          </cell>
          <cell r="L25">
            <v>3</v>
          </cell>
          <cell r="O25">
            <v>5</v>
          </cell>
          <cell r="R25">
            <v>210</v>
          </cell>
          <cell r="X25">
            <v>152</v>
          </cell>
          <cell r="AA25">
            <v>119</v>
          </cell>
        </row>
        <row r="26">
          <cell r="F26">
            <v>1575</v>
          </cell>
          <cell r="I26">
            <v>161</v>
          </cell>
          <cell r="L26">
            <v>16</v>
          </cell>
          <cell r="O26">
            <v>5</v>
          </cell>
          <cell r="R26">
            <v>880</v>
          </cell>
          <cell r="X26">
            <v>986</v>
          </cell>
          <cell r="AA26">
            <v>763</v>
          </cell>
        </row>
        <row r="27">
          <cell r="F27">
            <v>411</v>
          </cell>
          <cell r="I27">
            <v>77</v>
          </cell>
          <cell r="L27">
            <v>15</v>
          </cell>
          <cell r="O27">
            <v>21</v>
          </cell>
          <cell r="R27">
            <v>393</v>
          </cell>
          <cell r="X27">
            <v>277</v>
          </cell>
          <cell r="AA27">
            <v>241</v>
          </cell>
        </row>
        <row r="28">
          <cell r="F28">
            <v>429</v>
          </cell>
          <cell r="I28">
            <v>123</v>
          </cell>
          <cell r="L28">
            <v>16</v>
          </cell>
          <cell r="O28">
            <v>9</v>
          </cell>
          <cell r="R28">
            <v>410</v>
          </cell>
          <cell r="X28">
            <v>268</v>
          </cell>
          <cell r="AA28">
            <v>234</v>
          </cell>
        </row>
      </sheetData>
      <sheetData sheetId="10"/>
      <sheetData sheetId="11"/>
      <sheetData sheetId="12"/>
      <sheetData sheetId="13"/>
      <sheetData sheetId="14">
        <row r="8">
          <cell r="F8">
            <v>733</v>
          </cell>
          <cell r="I8">
            <v>136</v>
          </cell>
          <cell r="L8">
            <v>36</v>
          </cell>
          <cell r="O8">
            <v>20</v>
          </cell>
          <cell r="R8">
            <v>703</v>
          </cell>
          <cell r="X8">
            <v>465</v>
          </cell>
          <cell r="AA8">
            <v>439</v>
          </cell>
        </row>
        <row r="9">
          <cell r="F9">
            <v>279</v>
          </cell>
          <cell r="I9">
            <v>74</v>
          </cell>
          <cell r="L9">
            <v>4</v>
          </cell>
          <cell r="O9">
            <v>2</v>
          </cell>
          <cell r="R9">
            <v>220</v>
          </cell>
          <cell r="X9">
            <v>186</v>
          </cell>
          <cell r="AA9">
            <v>177</v>
          </cell>
        </row>
        <row r="10">
          <cell r="F10">
            <v>257</v>
          </cell>
          <cell r="I10">
            <v>36</v>
          </cell>
          <cell r="L10">
            <v>1</v>
          </cell>
          <cell r="O10">
            <v>1</v>
          </cell>
          <cell r="R10">
            <v>232</v>
          </cell>
          <cell r="X10">
            <v>182</v>
          </cell>
          <cell r="AA10">
            <v>157</v>
          </cell>
        </row>
        <row r="11">
          <cell r="F11">
            <v>509</v>
          </cell>
          <cell r="I11">
            <v>57</v>
          </cell>
          <cell r="L11">
            <v>4</v>
          </cell>
          <cell r="O11">
            <v>13</v>
          </cell>
          <cell r="R11">
            <v>469</v>
          </cell>
          <cell r="X11">
            <v>351</v>
          </cell>
          <cell r="AA11">
            <v>235</v>
          </cell>
        </row>
        <row r="12">
          <cell r="F12">
            <v>255</v>
          </cell>
          <cell r="I12">
            <v>33</v>
          </cell>
          <cell r="L12">
            <v>11</v>
          </cell>
          <cell r="O12">
            <v>5</v>
          </cell>
          <cell r="R12">
            <v>218</v>
          </cell>
          <cell r="X12">
            <v>187</v>
          </cell>
          <cell r="AA12">
            <v>171</v>
          </cell>
        </row>
        <row r="13">
          <cell r="F13">
            <v>305</v>
          </cell>
          <cell r="I13">
            <v>62</v>
          </cell>
          <cell r="L13">
            <v>7</v>
          </cell>
          <cell r="O13">
            <v>3</v>
          </cell>
          <cell r="R13">
            <v>233</v>
          </cell>
          <cell r="X13">
            <v>210</v>
          </cell>
          <cell r="AA13">
            <v>169</v>
          </cell>
        </row>
        <row r="14">
          <cell r="F14">
            <v>138</v>
          </cell>
          <cell r="I14">
            <v>16</v>
          </cell>
          <cell r="L14">
            <v>5</v>
          </cell>
          <cell r="O14">
            <v>5</v>
          </cell>
          <cell r="R14">
            <v>106</v>
          </cell>
          <cell r="X14">
            <v>108</v>
          </cell>
          <cell r="AA14">
            <v>94</v>
          </cell>
        </row>
        <row r="15">
          <cell r="F15">
            <v>299</v>
          </cell>
          <cell r="I15">
            <v>62</v>
          </cell>
          <cell r="L15">
            <v>13</v>
          </cell>
          <cell r="O15">
            <v>9</v>
          </cell>
          <cell r="R15">
            <v>255</v>
          </cell>
          <cell r="X15">
            <v>175</v>
          </cell>
          <cell r="AA15">
            <v>145</v>
          </cell>
        </row>
        <row r="16">
          <cell r="F16">
            <v>200</v>
          </cell>
          <cell r="I16">
            <v>34</v>
          </cell>
          <cell r="L16">
            <v>15</v>
          </cell>
          <cell r="O16">
            <v>0</v>
          </cell>
          <cell r="R16">
            <v>192</v>
          </cell>
          <cell r="X16">
            <v>131</v>
          </cell>
          <cell r="AA16">
            <v>125</v>
          </cell>
        </row>
        <row r="17">
          <cell r="F17">
            <v>438</v>
          </cell>
          <cell r="I17">
            <v>85</v>
          </cell>
          <cell r="L17">
            <v>9</v>
          </cell>
          <cell r="O17">
            <v>2</v>
          </cell>
          <cell r="R17">
            <v>316</v>
          </cell>
          <cell r="X17">
            <v>308</v>
          </cell>
          <cell r="AA17">
            <v>271</v>
          </cell>
        </row>
        <row r="18">
          <cell r="F18">
            <v>328</v>
          </cell>
          <cell r="I18">
            <v>69</v>
          </cell>
          <cell r="L18">
            <v>0</v>
          </cell>
          <cell r="O18">
            <v>3</v>
          </cell>
          <cell r="R18">
            <v>255</v>
          </cell>
          <cell r="X18">
            <v>231</v>
          </cell>
          <cell r="AA18">
            <v>181</v>
          </cell>
        </row>
        <row r="19">
          <cell r="F19">
            <v>563</v>
          </cell>
          <cell r="I19">
            <v>123</v>
          </cell>
          <cell r="L19">
            <v>23</v>
          </cell>
          <cell r="O19">
            <v>11</v>
          </cell>
          <cell r="R19">
            <v>513</v>
          </cell>
          <cell r="X19">
            <v>366</v>
          </cell>
          <cell r="AA19">
            <v>337</v>
          </cell>
        </row>
        <row r="20">
          <cell r="F20">
            <v>11</v>
          </cell>
          <cell r="I20">
            <v>4</v>
          </cell>
          <cell r="L20">
            <v>0</v>
          </cell>
          <cell r="O20">
            <v>0</v>
          </cell>
          <cell r="R20">
            <v>9</v>
          </cell>
          <cell r="X20">
            <v>9</v>
          </cell>
          <cell r="AA20">
            <v>9</v>
          </cell>
        </row>
        <row r="21">
          <cell r="F21">
            <v>290</v>
          </cell>
          <cell r="I21">
            <v>70</v>
          </cell>
          <cell r="L21">
            <v>0</v>
          </cell>
          <cell r="O21">
            <v>4</v>
          </cell>
          <cell r="R21">
            <v>195</v>
          </cell>
          <cell r="X21">
            <v>166</v>
          </cell>
          <cell r="AA21">
            <v>143</v>
          </cell>
        </row>
        <row r="22">
          <cell r="F22">
            <v>284</v>
          </cell>
          <cell r="I22">
            <v>49</v>
          </cell>
          <cell r="L22">
            <v>8</v>
          </cell>
          <cell r="O22">
            <v>1</v>
          </cell>
          <cell r="R22">
            <v>281</v>
          </cell>
          <cell r="X22">
            <v>192</v>
          </cell>
          <cell r="AA22">
            <v>157</v>
          </cell>
        </row>
        <row r="23">
          <cell r="F23">
            <v>307</v>
          </cell>
          <cell r="I23">
            <v>33</v>
          </cell>
          <cell r="L23">
            <v>2</v>
          </cell>
          <cell r="O23">
            <v>0</v>
          </cell>
          <cell r="R23">
            <v>192</v>
          </cell>
          <cell r="X23">
            <v>239</v>
          </cell>
          <cell r="AA23">
            <v>185</v>
          </cell>
        </row>
        <row r="24">
          <cell r="F24">
            <v>208</v>
          </cell>
          <cell r="I24">
            <v>27</v>
          </cell>
          <cell r="L24">
            <v>0</v>
          </cell>
          <cell r="O24">
            <v>1</v>
          </cell>
          <cell r="R24">
            <v>123</v>
          </cell>
          <cell r="X24">
            <v>160</v>
          </cell>
          <cell r="AA24">
            <v>135</v>
          </cell>
        </row>
        <row r="25">
          <cell r="F25">
            <v>326</v>
          </cell>
          <cell r="I25">
            <v>56</v>
          </cell>
          <cell r="L25">
            <v>3</v>
          </cell>
          <cell r="O25">
            <v>9</v>
          </cell>
          <cell r="R25">
            <v>294</v>
          </cell>
          <cell r="X25">
            <v>216</v>
          </cell>
          <cell r="AA25">
            <v>178</v>
          </cell>
        </row>
        <row r="26">
          <cell r="F26">
            <v>4583</v>
          </cell>
          <cell r="I26">
            <v>599</v>
          </cell>
          <cell r="L26">
            <v>38</v>
          </cell>
          <cell r="O26">
            <v>62</v>
          </cell>
          <cell r="R26">
            <v>2675</v>
          </cell>
          <cell r="X26">
            <v>3066</v>
          </cell>
          <cell r="AA26">
            <v>2511</v>
          </cell>
        </row>
        <row r="27">
          <cell r="F27">
            <v>1180</v>
          </cell>
          <cell r="I27">
            <v>239</v>
          </cell>
          <cell r="L27">
            <v>67</v>
          </cell>
          <cell r="O27">
            <v>32</v>
          </cell>
          <cell r="R27">
            <v>1112</v>
          </cell>
          <cell r="X27">
            <v>731</v>
          </cell>
          <cell r="AA27">
            <v>652</v>
          </cell>
        </row>
        <row r="28">
          <cell r="F28">
            <v>1137</v>
          </cell>
          <cell r="I28">
            <v>294</v>
          </cell>
          <cell r="L28">
            <v>23</v>
          </cell>
          <cell r="O28">
            <v>23</v>
          </cell>
          <cell r="R28">
            <v>1096</v>
          </cell>
          <cell r="X28">
            <v>722</v>
          </cell>
          <cell r="AA28">
            <v>626</v>
          </cell>
        </row>
      </sheetData>
      <sheetData sheetId="15">
        <row r="8">
          <cell r="F8">
            <v>593</v>
          </cell>
          <cell r="I8">
            <v>137</v>
          </cell>
          <cell r="L8">
            <v>79</v>
          </cell>
          <cell r="R8">
            <v>571</v>
          </cell>
          <cell r="X8">
            <v>359</v>
          </cell>
          <cell r="AA8">
            <v>351</v>
          </cell>
        </row>
        <row r="9">
          <cell r="F9">
            <v>294</v>
          </cell>
          <cell r="I9">
            <v>59</v>
          </cell>
          <cell r="L9">
            <v>6</v>
          </cell>
          <cell r="R9">
            <v>208</v>
          </cell>
          <cell r="X9">
            <v>215</v>
          </cell>
          <cell r="AA9">
            <v>202</v>
          </cell>
        </row>
        <row r="10">
          <cell r="F10">
            <v>231</v>
          </cell>
          <cell r="I10">
            <v>31</v>
          </cell>
          <cell r="L10">
            <v>19</v>
          </cell>
          <cell r="R10">
            <v>220</v>
          </cell>
          <cell r="X10">
            <v>169</v>
          </cell>
          <cell r="AA10">
            <v>147</v>
          </cell>
        </row>
        <row r="11">
          <cell r="F11">
            <v>389</v>
          </cell>
          <cell r="I11">
            <v>61</v>
          </cell>
          <cell r="L11">
            <v>18</v>
          </cell>
          <cell r="R11">
            <v>350</v>
          </cell>
          <cell r="X11">
            <v>272</v>
          </cell>
          <cell r="AA11">
            <v>202</v>
          </cell>
        </row>
        <row r="12">
          <cell r="F12">
            <v>408</v>
          </cell>
          <cell r="I12">
            <v>67</v>
          </cell>
          <cell r="L12">
            <v>30</v>
          </cell>
          <cell r="R12">
            <v>344</v>
          </cell>
          <cell r="X12">
            <v>281</v>
          </cell>
          <cell r="AA12">
            <v>244</v>
          </cell>
        </row>
        <row r="13">
          <cell r="F13">
            <v>364</v>
          </cell>
          <cell r="I13">
            <v>79</v>
          </cell>
          <cell r="L13">
            <v>11</v>
          </cell>
          <cell r="R13">
            <v>288</v>
          </cell>
          <cell r="X13">
            <v>230</v>
          </cell>
          <cell r="AA13">
            <v>195</v>
          </cell>
        </row>
        <row r="14">
          <cell r="F14">
            <v>235</v>
          </cell>
          <cell r="I14">
            <v>31</v>
          </cell>
          <cell r="L14">
            <v>13</v>
          </cell>
          <cell r="R14">
            <v>169</v>
          </cell>
          <cell r="X14">
            <v>164</v>
          </cell>
          <cell r="AA14">
            <v>149</v>
          </cell>
        </row>
        <row r="15">
          <cell r="F15">
            <v>294</v>
          </cell>
          <cell r="I15">
            <v>50</v>
          </cell>
          <cell r="L15">
            <v>13</v>
          </cell>
          <cell r="R15">
            <v>234</v>
          </cell>
          <cell r="X15">
            <v>198</v>
          </cell>
          <cell r="AA15">
            <v>151</v>
          </cell>
        </row>
        <row r="16">
          <cell r="F16">
            <v>195</v>
          </cell>
          <cell r="I16">
            <v>32</v>
          </cell>
          <cell r="L16">
            <v>7</v>
          </cell>
          <cell r="R16">
            <v>185</v>
          </cell>
          <cell r="X16">
            <v>131</v>
          </cell>
          <cell r="AA16">
            <v>122</v>
          </cell>
        </row>
        <row r="17">
          <cell r="F17">
            <v>355</v>
          </cell>
          <cell r="I17">
            <v>99</v>
          </cell>
          <cell r="L17">
            <v>28</v>
          </cell>
          <cell r="R17">
            <v>253</v>
          </cell>
          <cell r="X17">
            <v>204</v>
          </cell>
          <cell r="AA17">
            <v>177</v>
          </cell>
        </row>
        <row r="18">
          <cell r="F18">
            <v>289</v>
          </cell>
          <cell r="I18">
            <v>20</v>
          </cell>
          <cell r="L18">
            <v>0</v>
          </cell>
          <cell r="R18">
            <v>234</v>
          </cell>
          <cell r="X18">
            <v>220</v>
          </cell>
          <cell r="AA18">
            <v>169</v>
          </cell>
        </row>
        <row r="19">
          <cell r="F19">
            <v>727</v>
          </cell>
          <cell r="I19">
            <v>173</v>
          </cell>
          <cell r="L19">
            <v>70</v>
          </cell>
          <cell r="R19">
            <v>661</v>
          </cell>
          <cell r="X19">
            <v>486</v>
          </cell>
          <cell r="AA19">
            <v>453</v>
          </cell>
        </row>
        <row r="20">
          <cell r="F20">
            <v>371</v>
          </cell>
          <cell r="I20">
            <v>113</v>
          </cell>
          <cell r="L20">
            <v>15</v>
          </cell>
          <cell r="R20">
            <v>278</v>
          </cell>
          <cell r="X20">
            <v>215</v>
          </cell>
          <cell r="AA20">
            <v>172</v>
          </cell>
        </row>
        <row r="21">
          <cell r="F21">
            <v>201</v>
          </cell>
          <cell r="I21">
            <v>22</v>
          </cell>
          <cell r="L21">
            <v>5</v>
          </cell>
          <cell r="R21">
            <v>135</v>
          </cell>
          <cell r="X21">
            <v>139</v>
          </cell>
          <cell r="AA21">
            <v>133</v>
          </cell>
        </row>
        <row r="22">
          <cell r="F22">
            <v>288</v>
          </cell>
          <cell r="I22">
            <v>41</v>
          </cell>
          <cell r="L22">
            <v>16</v>
          </cell>
          <cell r="R22">
            <v>286</v>
          </cell>
          <cell r="X22">
            <v>205</v>
          </cell>
          <cell r="AA22">
            <v>179</v>
          </cell>
        </row>
        <row r="23">
          <cell r="F23">
            <v>315</v>
          </cell>
          <cell r="I23">
            <v>27</v>
          </cell>
          <cell r="L23">
            <v>16</v>
          </cell>
          <cell r="R23">
            <v>144</v>
          </cell>
          <cell r="X23">
            <v>244</v>
          </cell>
          <cell r="AA23">
            <v>191</v>
          </cell>
        </row>
        <row r="24">
          <cell r="F24">
            <v>312</v>
          </cell>
          <cell r="I24">
            <v>81</v>
          </cell>
          <cell r="L24">
            <v>16</v>
          </cell>
          <cell r="R24">
            <v>206</v>
          </cell>
          <cell r="X24">
            <v>202</v>
          </cell>
          <cell r="AA24">
            <v>178</v>
          </cell>
        </row>
        <row r="25">
          <cell r="F25">
            <v>442</v>
          </cell>
          <cell r="I25">
            <v>69</v>
          </cell>
          <cell r="L25">
            <v>30</v>
          </cell>
          <cell r="R25">
            <v>395</v>
          </cell>
          <cell r="X25">
            <v>275</v>
          </cell>
          <cell r="AA25">
            <v>232</v>
          </cell>
        </row>
        <row r="26">
          <cell r="F26">
            <v>413</v>
          </cell>
          <cell r="I26">
            <v>59</v>
          </cell>
          <cell r="L26">
            <v>2</v>
          </cell>
          <cell r="R26">
            <v>248</v>
          </cell>
          <cell r="X26">
            <v>264</v>
          </cell>
          <cell r="AA26">
            <v>220</v>
          </cell>
        </row>
        <row r="27">
          <cell r="F27">
            <v>433</v>
          </cell>
          <cell r="I27">
            <v>96</v>
          </cell>
          <cell r="L27">
            <v>47</v>
          </cell>
          <cell r="R27">
            <v>418</v>
          </cell>
          <cell r="X27">
            <v>304</v>
          </cell>
          <cell r="AA27">
            <v>287</v>
          </cell>
        </row>
        <row r="28">
          <cell r="F28">
            <v>409</v>
          </cell>
          <cell r="I28">
            <v>130</v>
          </cell>
          <cell r="L28">
            <v>23</v>
          </cell>
          <cell r="R28">
            <v>402</v>
          </cell>
          <cell r="X28">
            <v>280</v>
          </cell>
          <cell r="AA28">
            <v>263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721</v>
          </cell>
          <cell r="D11">
            <v>84</v>
          </cell>
          <cell r="E11">
            <v>41</v>
          </cell>
          <cell r="I11">
            <v>417</v>
          </cell>
          <cell r="J11">
            <v>173</v>
          </cell>
          <cell r="L11">
            <v>1</v>
          </cell>
          <cell r="M11">
            <v>11</v>
          </cell>
        </row>
        <row r="12">
          <cell r="C12">
            <v>330</v>
          </cell>
          <cell r="D12">
            <v>38</v>
          </cell>
          <cell r="E12">
            <v>8</v>
          </cell>
          <cell r="I12">
            <v>197</v>
          </cell>
          <cell r="J12">
            <v>68</v>
          </cell>
          <cell r="L12">
            <v>0</v>
          </cell>
          <cell r="M12">
            <v>7</v>
          </cell>
        </row>
        <row r="13">
          <cell r="C13">
            <v>368</v>
          </cell>
          <cell r="D13">
            <v>56</v>
          </cell>
          <cell r="E13">
            <v>22</v>
          </cell>
          <cell r="I13">
            <v>221</v>
          </cell>
          <cell r="J13">
            <v>83</v>
          </cell>
          <cell r="L13">
            <v>1</v>
          </cell>
          <cell r="M13">
            <v>7</v>
          </cell>
        </row>
        <row r="14">
          <cell r="C14">
            <v>613</v>
          </cell>
          <cell r="D14">
            <v>88</v>
          </cell>
          <cell r="E14">
            <v>34</v>
          </cell>
          <cell r="I14">
            <v>403</v>
          </cell>
          <cell r="J14">
            <v>129</v>
          </cell>
          <cell r="L14">
            <v>2</v>
          </cell>
          <cell r="M14">
            <v>11</v>
          </cell>
        </row>
        <row r="15">
          <cell r="C15">
            <v>437</v>
          </cell>
          <cell r="D15">
            <v>60</v>
          </cell>
          <cell r="E15">
            <v>23</v>
          </cell>
          <cell r="I15">
            <v>234</v>
          </cell>
          <cell r="J15">
            <v>92</v>
          </cell>
          <cell r="L15">
            <v>2</v>
          </cell>
          <cell r="M15">
            <v>10</v>
          </cell>
        </row>
        <row r="16">
          <cell r="C16">
            <v>425</v>
          </cell>
          <cell r="D16">
            <v>53</v>
          </cell>
          <cell r="E16">
            <v>21</v>
          </cell>
          <cell r="I16">
            <v>266</v>
          </cell>
          <cell r="J16">
            <v>91</v>
          </cell>
          <cell r="L16">
            <v>3</v>
          </cell>
          <cell r="M16">
            <v>6</v>
          </cell>
        </row>
        <row r="17">
          <cell r="C17">
            <v>255</v>
          </cell>
          <cell r="D17">
            <v>24</v>
          </cell>
          <cell r="E17">
            <v>11</v>
          </cell>
          <cell r="I17">
            <v>161</v>
          </cell>
          <cell r="J17">
            <v>40</v>
          </cell>
          <cell r="L17">
            <v>1</v>
          </cell>
          <cell r="M17">
            <v>0</v>
          </cell>
        </row>
        <row r="18">
          <cell r="C18">
            <v>397</v>
          </cell>
          <cell r="D18">
            <v>49</v>
          </cell>
          <cell r="E18">
            <v>25</v>
          </cell>
          <cell r="I18">
            <v>233</v>
          </cell>
          <cell r="J18">
            <v>98</v>
          </cell>
          <cell r="L18">
            <v>1</v>
          </cell>
          <cell r="M18">
            <v>1</v>
          </cell>
        </row>
        <row r="19">
          <cell r="C19">
            <v>305</v>
          </cell>
          <cell r="D19">
            <v>54</v>
          </cell>
          <cell r="E19">
            <v>22</v>
          </cell>
          <cell r="I19">
            <v>151</v>
          </cell>
          <cell r="J19">
            <v>82</v>
          </cell>
          <cell r="L19">
            <v>1</v>
          </cell>
          <cell r="M19">
            <v>6</v>
          </cell>
        </row>
        <row r="20">
          <cell r="C20">
            <v>356</v>
          </cell>
          <cell r="D20">
            <v>39</v>
          </cell>
          <cell r="E20">
            <v>16</v>
          </cell>
          <cell r="I20">
            <v>187</v>
          </cell>
          <cell r="J20">
            <v>82</v>
          </cell>
          <cell r="L20">
            <v>0</v>
          </cell>
          <cell r="M20">
            <v>1</v>
          </cell>
        </row>
        <row r="21">
          <cell r="C21">
            <v>376</v>
          </cell>
          <cell r="D21">
            <v>43</v>
          </cell>
          <cell r="E21">
            <v>18</v>
          </cell>
          <cell r="I21">
            <v>207</v>
          </cell>
          <cell r="J21">
            <v>77</v>
          </cell>
          <cell r="L21">
            <v>2</v>
          </cell>
          <cell r="M21">
            <v>0</v>
          </cell>
        </row>
        <row r="22">
          <cell r="C22">
            <v>776</v>
          </cell>
          <cell r="D22">
            <v>88</v>
          </cell>
          <cell r="E22">
            <v>51</v>
          </cell>
          <cell r="I22">
            <v>393</v>
          </cell>
          <cell r="J22">
            <v>191</v>
          </cell>
          <cell r="L22">
            <v>5</v>
          </cell>
          <cell r="M22">
            <v>5</v>
          </cell>
        </row>
        <row r="23">
          <cell r="C23">
            <v>189</v>
          </cell>
          <cell r="D23">
            <v>30</v>
          </cell>
          <cell r="E23">
            <v>13</v>
          </cell>
          <cell r="I23">
            <v>127</v>
          </cell>
          <cell r="J23">
            <v>43</v>
          </cell>
          <cell r="L23">
            <v>2</v>
          </cell>
          <cell r="M23">
            <v>6</v>
          </cell>
        </row>
        <row r="24">
          <cell r="C24">
            <v>305</v>
          </cell>
          <cell r="D24">
            <v>28</v>
          </cell>
          <cell r="E24">
            <v>8</v>
          </cell>
          <cell r="I24">
            <v>164</v>
          </cell>
          <cell r="J24">
            <v>57</v>
          </cell>
          <cell r="L24">
            <v>1</v>
          </cell>
          <cell r="M24">
            <v>3</v>
          </cell>
        </row>
        <row r="25">
          <cell r="C25">
            <v>130</v>
          </cell>
          <cell r="D25">
            <v>7</v>
          </cell>
          <cell r="E25">
            <v>6</v>
          </cell>
          <cell r="I25">
            <v>58</v>
          </cell>
          <cell r="J25">
            <v>33</v>
          </cell>
          <cell r="L25">
            <v>1</v>
          </cell>
          <cell r="M25">
            <v>0</v>
          </cell>
        </row>
        <row r="26">
          <cell r="C26">
            <v>292</v>
          </cell>
          <cell r="D26">
            <v>49</v>
          </cell>
          <cell r="E26">
            <v>7</v>
          </cell>
          <cell r="I26">
            <v>160</v>
          </cell>
          <cell r="J26">
            <v>67</v>
          </cell>
          <cell r="L26">
            <v>0</v>
          </cell>
          <cell r="M26">
            <v>5</v>
          </cell>
        </row>
        <row r="27">
          <cell r="C27">
            <v>166</v>
          </cell>
          <cell r="D27">
            <v>40</v>
          </cell>
          <cell r="E27">
            <v>13</v>
          </cell>
          <cell r="I27">
            <v>86</v>
          </cell>
          <cell r="J27">
            <v>41</v>
          </cell>
          <cell r="L27">
            <v>1</v>
          </cell>
          <cell r="M27">
            <v>0</v>
          </cell>
        </row>
        <row r="28">
          <cell r="C28">
            <v>355</v>
          </cell>
          <cell r="D28">
            <v>52</v>
          </cell>
          <cell r="E28">
            <v>20</v>
          </cell>
          <cell r="I28">
            <v>184</v>
          </cell>
          <cell r="J28">
            <v>96</v>
          </cell>
          <cell r="L28">
            <v>2</v>
          </cell>
          <cell r="M28">
            <v>0</v>
          </cell>
        </row>
        <row r="29">
          <cell r="C29">
            <v>2589</v>
          </cell>
          <cell r="D29">
            <v>842</v>
          </cell>
          <cell r="E29">
            <v>227</v>
          </cell>
          <cell r="I29">
            <v>1649</v>
          </cell>
          <cell r="J29">
            <v>753</v>
          </cell>
          <cell r="L29">
            <v>19</v>
          </cell>
          <cell r="M29">
            <v>139</v>
          </cell>
        </row>
        <row r="30">
          <cell r="C30">
            <v>988</v>
          </cell>
          <cell r="D30">
            <v>165</v>
          </cell>
          <cell r="E30">
            <v>94</v>
          </cell>
          <cell r="I30">
            <v>556</v>
          </cell>
          <cell r="J30">
            <v>224</v>
          </cell>
          <cell r="L30">
            <v>1</v>
          </cell>
          <cell r="M30">
            <v>15</v>
          </cell>
        </row>
        <row r="31">
          <cell r="C31">
            <v>968</v>
          </cell>
          <cell r="D31">
            <v>170</v>
          </cell>
          <cell r="E31">
            <v>57</v>
          </cell>
          <cell r="I31">
            <v>606</v>
          </cell>
          <cell r="J31">
            <v>232</v>
          </cell>
          <cell r="L31">
            <v>6</v>
          </cell>
          <cell r="M3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</v>
          </cell>
          <cell r="L13">
            <v>1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4</v>
          </cell>
          <cell r="L17">
            <v>4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1</v>
          </cell>
          <cell r="L18">
            <v>1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7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21</v>
          </cell>
          <cell r="L26">
            <v>20</v>
          </cell>
          <cell r="M26">
            <v>1</v>
          </cell>
        </row>
        <row r="27">
          <cell r="D27">
            <v>0</v>
          </cell>
          <cell r="G27">
            <v>0</v>
          </cell>
          <cell r="K27">
            <v>7</v>
          </cell>
          <cell r="L27">
            <v>7</v>
          </cell>
          <cell r="M27">
            <v>0</v>
          </cell>
        </row>
        <row r="28">
          <cell r="D28">
            <v>1</v>
          </cell>
          <cell r="G28">
            <v>0</v>
          </cell>
          <cell r="K28">
            <v>2</v>
          </cell>
          <cell r="L28">
            <v>1</v>
          </cell>
          <cell r="M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1.28515625" style="2" customWidth="1"/>
    <col min="2" max="2" width="17.7109375" style="15" customWidth="1"/>
    <col min="3" max="3" width="18.42578125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2423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3442</v>
      </c>
      <c r="C7" s="58">
        <f>'2'!D7</f>
        <v>2385</v>
      </c>
      <c r="D7" s="48">
        <f t="shared" ref="D7:D11" si="0">C7/B7%</f>
        <v>69.291109819872162</v>
      </c>
      <c r="E7" s="49">
        <f t="shared" ref="E7:E11" si="1">C7-B7</f>
        <v>-1057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274</v>
      </c>
      <c r="C8" s="58">
        <f>'2'!G7</f>
        <v>147</v>
      </c>
      <c r="D8" s="48">
        <f t="shared" si="0"/>
        <v>53.649635036496349</v>
      </c>
      <c r="E8" s="49">
        <f t="shared" si="1"/>
        <v>-127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30</v>
      </c>
      <c r="C9" s="58">
        <f>'2'!J7</f>
        <v>33</v>
      </c>
      <c r="D9" s="48">
        <f t="shared" si="0"/>
        <v>110</v>
      </c>
      <c r="E9" s="49">
        <f t="shared" si="1"/>
        <v>3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49</v>
      </c>
      <c r="C10" s="58">
        <f>'2'!M7</f>
        <v>4</v>
      </c>
      <c r="D10" s="48">
        <f t="shared" si="0"/>
        <v>8.1632653061224492</v>
      </c>
      <c r="E10" s="49">
        <f t="shared" si="1"/>
        <v>-45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2521</v>
      </c>
      <c r="C11" s="58">
        <f>'2'!P7</f>
        <v>2059</v>
      </c>
      <c r="D11" s="48">
        <f t="shared" si="0"/>
        <v>81.673938913129703</v>
      </c>
      <c r="E11" s="49">
        <f t="shared" si="1"/>
        <v>-462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1640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2361</v>
      </c>
      <c r="C17" s="59">
        <f>'2'!T7</f>
        <v>1628</v>
      </c>
      <c r="D17" s="48">
        <f t="shared" ref="D17:D18" si="2">C17/B17%</f>
        <v>68.95383312155866</v>
      </c>
      <c r="E17" s="49">
        <f t="shared" ref="E17:E18" si="3">C17-B17</f>
        <v>-733</v>
      </c>
      <c r="K17" s="11"/>
    </row>
    <row r="18" spans="1:11" ht="33.75" customHeight="1" x14ac:dyDescent="0.2">
      <c r="A18" s="1" t="s">
        <v>54</v>
      </c>
      <c r="B18" s="59">
        <f>'2'!V7</f>
        <v>2049</v>
      </c>
      <c r="C18" s="59">
        <f>'2'!W7</f>
        <v>1343</v>
      </c>
      <c r="D18" s="48">
        <f t="shared" si="2"/>
        <v>65.544167886774048</v>
      </c>
      <c r="E18" s="49">
        <f t="shared" si="3"/>
        <v>-706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89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3465</v>
      </c>
      <c r="C7" s="86">
        <f>SUM(C8:C28)</f>
        <v>5530</v>
      </c>
      <c r="D7" s="28">
        <f>SUM(D8:D28)</f>
        <v>3238</v>
      </c>
      <c r="E7" s="56">
        <f>IF(C7=0,0,D7/C7)*100</f>
        <v>58.553345388788422</v>
      </c>
      <c r="F7" s="86">
        <f>SUM(F8:F28)</f>
        <v>949</v>
      </c>
      <c r="G7" s="28">
        <f>SUM(G8:G28)</f>
        <v>372</v>
      </c>
      <c r="H7" s="56">
        <f>IF(F7=0,0,G7/F7)*100</f>
        <v>39.199157007376186</v>
      </c>
      <c r="I7" s="28">
        <f>SUM(I8:I28)</f>
        <v>163</v>
      </c>
      <c r="J7" s="28">
        <f>SUM(J8:J28)</f>
        <v>141</v>
      </c>
      <c r="K7" s="56">
        <f>IF(I7=0,0,J7/I7)*100</f>
        <v>86.50306748466258</v>
      </c>
      <c r="L7" s="28">
        <f>SUM(L8:L28)</f>
        <v>104</v>
      </c>
      <c r="M7" s="28">
        <f>SUM(M8:M28)</f>
        <v>43</v>
      </c>
      <c r="N7" s="56">
        <f>IF(L7=0,0,M7/L7)*100</f>
        <v>41.346153846153847</v>
      </c>
      <c r="O7" s="28">
        <f>SUM(O8:O28)</f>
        <v>4295</v>
      </c>
      <c r="P7" s="28">
        <f>SUM(P8:P28)</f>
        <v>2752</v>
      </c>
      <c r="Q7" s="56">
        <f>IF(O7=0,0,P7/O7)*100</f>
        <v>64.074505238649593</v>
      </c>
      <c r="R7" s="28">
        <f>SUM(R8:R28)</f>
        <v>2250</v>
      </c>
      <c r="S7" s="28">
        <f>SUM(S8:S28)</f>
        <v>3515</v>
      </c>
      <c r="T7" s="28">
        <f>SUM(T8:T28)</f>
        <v>2172</v>
      </c>
      <c r="U7" s="56">
        <f>IF(S7=0,0,T7/S7)*100</f>
        <v>61.792318634423893</v>
      </c>
      <c r="V7" s="28">
        <f>SUM(V8:V28)</f>
        <v>2927</v>
      </c>
      <c r="W7" s="28">
        <f>SUM(W8:W28)</f>
        <v>1769</v>
      </c>
      <c r="X7" s="56">
        <f>IF(V7=0,0,W7/V7)*100</f>
        <v>60.437307823710285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[15]Матриця!$J12+[15]Матриця!$L12+[15]Матриця!$N12+[15]Матриця!$P12+[16]Шаблон!$M8+[16]Шаблон!$K8-[16]Шаблон!$L8</f>
        <v>191</v>
      </c>
      <c r="C8" s="31">
        <f>'[7]10'!F8</f>
        <v>352</v>
      </c>
      <c r="D8" s="31">
        <f>[15]Матриця!$J12+[15]Матриця!$L12+[15]Матриця!$N12+[15]Матриця!$P12</f>
        <v>185</v>
      </c>
      <c r="E8" s="57">
        <f t="shared" ref="E8:E28" si="0">IF(C8=0,0,D8/C8)*100</f>
        <v>52.55681818181818</v>
      </c>
      <c r="F8" s="31">
        <f>'[7]10'!I8</f>
        <v>76</v>
      </c>
      <c r="G8" s="31">
        <f>[17]Шаблон!$F8+[16]Шаблон!$D8</f>
        <v>27</v>
      </c>
      <c r="H8" s="57">
        <f t="shared" ref="H8:H28" si="1">IF(F8=0,0,G8/F8)*100</f>
        <v>35.526315789473685</v>
      </c>
      <c r="I8" s="31">
        <f>'[7]10'!L8</f>
        <v>24</v>
      </c>
      <c r="J8" s="31">
        <f>[17]Шаблон!$J8</f>
        <v>14</v>
      </c>
      <c r="K8" s="57">
        <f t="shared" ref="K8:K28" si="2">IF(I8=0,0,J8/I8)*100</f>
        <v>58.333333333333336</v>
      </c>
      <c r="L8" s="31">
        <f>'[7]10'!O8</f>
        <v>5</v>
      </c>
      <c r="M8" s="31">
        <f>[17]Шаблон!$K8+[17]Шаблон!$L8+[16]Шаблон!$G8</f>
        <v>2</v>
      </c>
      <c r="N8" s="57">
        <f t="shared" ref="N8:N28" si="3">IF(L8=0,0,M8/L8)*100</f>
        <v>40</v>
      </c>
      <c r="O8" s="31">
        <f>'[7]10'!R8</f>
        <v>333</v>
      </c>
      <c r="P8" s="46">
        <f>'[8]1'!$J11</f>
        <v>173</v>
      </c>
      <c r="Q8" s="57">
        <f t="shared" ref="Q8:Q28" si="4">IF(O8=0,0,P8/O8)*100</f>
        <v>51.951951951951948</v>
      </c>
      <c r="R8" s="46">
        <f>[15]Матриця!$AM12+[15]Матриця!$AO12+[15]Матриця!$AQ12+[15]Матриця!$AS12+[16]Шаблон!$M8</f>
        <v>107</v>
      </c>
      <c r="S8" s="31">
        <f>'[7]10'!X8</f>
        <v>211</v>
      </c>
      <c r="T8" s="46">
        <f>[15]Матриця!$AM12+[15]Матриця!$AO12+[15]Матриця!$AQ12+[15]Матриця!$AS12</f>
        <v>106</v>
      </c>
      <c r="U8" s="57">
        <f t="shared" ref="U8:U28" si="5">IF(S8=0,0,T8/S8)*100</f>
        <v>50.236966824644547</v>
      </c>
      <c r="V8" s="31">
        <f>'[7]10'!AA8</f>
        <v>198</v>
      </c>
      <c r="W8" s="46">
        <f>[17]Шаблон!$T8</f>
        <v>100</v>
      </c>
      <c r="X8" s="57">
        <f t="shared" ref="X8:X28" si="6">IF(V8=0,0,W8/V8)*100</f>
        <v>50.505050505050505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[15]Матриця!$J13+[15]Матриця!$L13+[15]Матриця!$N13+[15]Матриця!$P13+[16]Шаблон!$M9+[16]Шаблон!$K9-[16]Шаблон!$L9</f>
        <v>81</v>
      </c>
      <c r="C9" s="84">
        <f>'[7]10'!F9</f>
        <v>135</v>
      </c>
      <c r="D9" s="84">
        <f>[15]Матриця!$J13+[15]Матриця!$L13+[15]Матриця!$N13+[15]Матриця!$P13</f>
        <v>79</v>
      </c>
      <c r="E9" s="57">
        <f t="shared" si="0"/>
        <v>58.518518518518512</v>
      </c>
      <c r="F9" s="84">
        <f>'[7]10'!I9</f>
        <v>35</v>
      </c>
      <c r="G9" s="84">
        <f>[17]Шаблон!$F9+[16]Шаблон!$D9</f>
        <v>14</v>
      </c>
      <c r="H9" s="57">
        <f t="shared" si="1"/>
        <v>40</v>
      </c>
      <c r="I9" s="84">
        <f>'[7]10'!L9</f>
        <v>1</v>
      </c>
      <c r="J9" s="84">
        <f>[17]Шаблон!$J9</f>
        <v>3</v>
      </c>
      <c r="K9" s="57">
        <f t="shared" si="2"/>
        <v>300</v>
      </c>
      <c r="L9" s="84">
        <f>'[7]10'!O9</f>
        <v>1</v>
      </c>
      <c r="M9" s="84">
        <f>[17]Шаблон!$K9+[17]Шаблон!$L9+[16]Шаблон!$G9</f>
        <v>0</v>
      </c>
      <c r="N9" s="57">
        <f t="shared" si="3"/>
        <v>0</v>
      </c>
      <c r="O9" s="84">
        <f>'[7]10'!R9</f>
        <v>107</v>
      </c>
      <c r="P9" s="46">
        <f>'[8]1'!$J12</f>
        <v>68</v>
      </c>
      <c r="Q9" s="57">
        <f t="shared" si="4"/>
        <v>63.551401869158873</v>
      </c>
      <c r="R9" s="46">
        <f>[15]Матриця!$AM13+[15]Матриця!$AO13+[15]Матриця!$AQ13+[15]Матриця!$AS13+[16]Шаблон!$M9</f>
        <v>45</v>
      </c>
      <c r="S9" s="84">
        <f>'[7]10'!X9</f>
        <v>87</v>
      </c>
      <c r="T9" s="46">
        <f>[15]Матриця!$AM13+[15]Матриця!$AO13+[15]Матриця!$AQ13+[15]Матриця!$AS13</f>
        <v>45</v>
      </c>
      <c r="U9" s="57">
        <f t="shared" si="5"/>
        <v>51.724137931034484</v>
      </c>
      <c r="V9" s="84">
        <f>'[7]10'!AA9</f>
        <v>81</v>
      </c>
      <c r="W9" s="46">
        <f>[17]Шаблон!$T9</f>
        <v>38</v>
      </c>
      <c r="X9" s="57">
        <f t="shared" si="6"/>
        <v>46.913580246913575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[15]Матриця!$J14+[15]Матриця!$L14+[15]Матриця!$N14+[15]Матриця!$P14+[16]Шаблон!$M10+[16]Шаблон!$K10-[16]Шаблон!$L10</f>
        <v>97</v>
      </c>
      <c r="C10" s="84">
        <f>'[7]10'!F10</f>
        <v>114</v>
      </c>
      <c r="D10" s="84">
        <f>[15]Матриця!$J14+[15]Матриця!$L14+[15]Матриця!$N14+[15]Матриця!$P14</f>
        <v>96</v>
      </c>
      <c r="E10" s="57">
        <f t="shared" si="0"/>
        <v>84.210526315789465</v>
      </c>
      <c r="F10" s="84">
        <f>'[7]10'!I10</f>
        <v>18</v>
      </c>
      <c r="G10" s="84">
        <f>[17]Шаблон!$F10+[16]Шаблон!$D10</f>
        <v>22</v>
      </c>
      <c r="H10" s="57">
        <f t="shared" si="1"/>
        <v>122.22222222222223</v>
      </c>
      <c r="I10" s="84">
        <f>'[7]10'!L10</f>
        <v>5</v>
      </c>
      <c r="J10" s="84">
        <f>[17]Шаблон!$J10</f>
        <v>11</v>
      </c>
      <c r="K10" s="57">
        <f t="shared" si="2"/>
        <v>220.00000000000003</v>
      </c>
      <c r="L10" s="84">
        <f>'[7]10'!O10</f>
        <v>5</v>
      </c>
      <c r="M10" s="84">
        <f>[17]Шаблон!$K10+[17]Шаблон!$L10+[16]Шаблон!$G10</f>
        <v>2</v>
      </c>
      <c r="N10" s="57">
        <f t="shared" si="3"/>
        <v>40</v>
      </c>
      <c r="O10" s="84">
        <f>'[7]10'!R10</f>
        <v>104</v>
      </c>
      <c r="P10" s="46">
        <f>'[8]1'!$J13</f>
        <v>83</v>
      </c>
      <c r="Q10" s="57">
        <f t="shared" si="4"/>
        <v>79.807692307692307</v>
      </c>
      <c r="R10" s="46">
        <f>[15]Матриця!$AM14+[15]Матриця!$AO14+[15]Матриця!$AQ14+[15]Матриця!$AS14+[16]Шаблон!$M10</f>
        <v>52</v>
      </c>
      <c r="S10" s="84">
        <f>'[7]10'!X10</f>
        <v>78</v>
      </c>
      <c r="T10" s="46">
        <f>[15]Матриця!$AM14+[15]Матриця!$AO14+[15]Матриця!$AQ14+[15]Матриця!$AS14</f>
        <v>52</v>
      </c>
      <c r="U10" s="57">
        <f t="shared" si="5"/>
        <v>66.666666666666657</v>
      </c>
      <c r="V10" s="84">
        <f>'[7]10'!AA10</f>
        <v>68</v>
      </c>
      <c r="W10" s="46">
        <f>[17]Шаблон!$T10</f>
        <v>45</v>
      </c>
      <c r="X10" s="57">
        <f t="shared" si="6"/>
        <v>66.17647058823529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[15]Матриця!$J15+[15]Матриця!$L15+[15]Матриця!$N15+[15]Матриця!$P15+[16]Шаблон!$M11+[16]Шаблон!$K11-[16]Шаблон!$L11</f>
        <v>135</v>
      </c>
      <c r="C11" s="84">
        <f>'[7]10'!F11</f>
        <v>215</v>
      </c>
      <c r="D11" s="84">
        <f>[15]Матриця!$J15+[15]Матриця!$L15+[15]Матриця!$N15+[15]Матриця!$P15</f>
        <v>133</v>
      </c>
      <c r="E11" s="57">
        <f t="shared" si="0"/>
        <v>61.860465116279073</v>
      </c>
      <c r="F11" s="84">
        <f>'[7]10'!I11</f>
        <v>34</v>
      </c>
      <c r="G11" s="84">
        <f>[17]Шаблон!$F11+[16]Шаблон!$D11</f>
        <v>9</v>
      </c>
      <c r="H11" s="57">
        <f t="shared" si="1"/>
        <v>26.47058823529412</v>
      </c>
      <c r="I11" s="84">
        <f>'[7]10'!L11</f>
        <v>10</v>
      </c>
      <c r="J11" s="84">
        <f>[17]Шаблон!$J11</f>
        <v>2</v>
      </c>
      <c r="K11" s="57">
        <f t="shared" si="2"/>
        <v>20</v>
      </c>
      <c r="L11" s="84">
        <f>'[7]10'!O11</f>
        <v>0</v>
      </c>
      <c r="M11" s="84">
        <f>[17]Шаблон!$K11+[17]Шаблон!$L11+[16]Шаблон!$G11</f>
        <v>1</v>
      </c>
      <c r="N11" s="57">
        <f t="shared" si="3"/>
        <v>0</v>
      </c>
      <c r="O11" s="84">
        <f>'[7]10'!R11</f>
        <v>197</v>
      </c>
      <c r="P11" s="46">
        <f>'[8]1'!$J14</f>
        <v>129</v>
      </c>
      <c r="Q11" s="57">
        <f t="shared" si="4"/>
        <v>65.482233502538065</v>
      </c>
      <c r="R11" s="46">
        <f>[15]Матриця!$AM15+[15]Матриця!$AO15+[15]Матриця!$AQ15+[15]Матриця!$AS15+[16]Шаблон!$M11</f>
        <v>103</v>
      </c>
      <c r="S11" s="84">
        <f>'[7]10'!X11</f>
        <v>134</v>
      </c>
      <c r="T11" s="46">
        <f>[15]Матриця!$AM15+[15]Матриця!$AO15+[15]Матриця!$AQ15+[15]Матриця!$AS15</f>
        <v>102</v>
      </c>
      <c r="U11" s="57">
        <f t="shared" si="5"/>
        <v>76.119402985074629</v>
      </c>
      <c r="V11" s="84">
        <f>'[7]10'!AA11</f>
        <v>91</v>
      </c>
      <c r="W11" s="46">
        <f>[17]Шаблон!$T11</f>
        <v>70</v>
      </c>
      <c r="X11" s="57">
        <f t="shared" si="6"/>
        <v>76.923076923076934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[15]Матриця!$J16+[15]Матриця!$L16+[15]Матриця!$N16+[15]Матриця!$P16+[16]Шаблон!$M12+[16]Шаблон!$K12-[16]Шаблон!$L12</f>
        <v>100</v>
      </c>
      <c r="C12" s="84">
        <f>'[7]10'!F12</f>
        <v>166</v>
      </c>
      <c r="D12" s="84">
        <f>[15]Матриця!$J16+[15]Матриця!$L16+[15]Матриця!$N16+[15]Матриця!$P16</f>
        <v>97</v>
      </c>
      <c r="E12" s="57">
        <f t="shared" si="0"/>
        <v>58.433734939759042</v>
      </c>
      <c r="F12" s="84">
        <f>'[7]10'!I12</f>
        <v>18</v>
      </c>
      <c r="G12" s="84">
        <f>[17]Шаблон!$F12+[16]Шаблон!$D12</f>
        <v>9</v>
      </c>
      <c r="H12" s="57">
        <f t="shared" si="1"/>
        <v>50</v>
      </c>
      <c r="I12" s="84">
        <f>'[7]10'!L12</f>
        <v>5</v>
      </c>
      <c r="J12" s="84">
        <f>[17]Шаблон!$J12</f>
        <v>4</v>
      </c>
      <c r="K12" s="57">
        <f t="shared" si="2"/>
        <v>80</v>
      </c>
      <c r="L12" s="84">
        <f>'[7]10'!O12</f>
        <v>6</v>
      </c>
      <c r="M12" s="84">
        <f>[17]Шаблон!$K12+[17]Шаблон!$L12+[16]Шаблон!$G12</f>
        <v>0</v>
      </c>
      <c r="N12" s="57">
        <f t="shared" si="3"/>
        <v>0</v>
      </c>
      <c r="O12" s="84">
        <f>'[7]10'!R12</f>
        <v>141</v>
      </c>
      <c r="P12" s="46">
        <f>'[8]1'!$J15</f>
        <v>92</v>
      </c>
      <c r="Q12" s="57">
        <f t="shared" si="4"/>
        <v>65.248226950354621</v>
      </c>
      <c r="R12" s="46">
        <f>[15]Матриця!$AM16+[15]Матриця!$AO16+[15]Матриця!$AQ16+[15]Матриця!$AS16+[16]Шаблон!$M12</f>
        <v>65</v>
      </c>
      <c r="S12" s="84">
        <f>'[7]10'!X12</f>
        <v>113</v>
      </c>
      <c r="T12" s="46">
        <f>[15]Матриця!$AM16+[15]Матриця!$AO16+[15]Матриця!$AQ16+[15]Матриця!$AS16</f>
        <v>65</v>
      </c>
      <c r="U12" s="57">
        <f t="shared" si="5"/>
        <v>57.522123893805308</v>
      </c>
      <c r="V12" s="84">
        <f>'[7]10'!AA12</f>
        <v>100</v>
      </c>
      <c r="W12" s="46">
        <f>[17]Шаблон!$T12</f>
        <v>59</v>
      </c>
      <c r="X12" s="57">
        <f t="shared" si="6"/>
        <v>59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[15]Матриця!$J17+[15]Матриця!$L17+[15]Матриця!$N17+[15]Матриця!$P17+[16]Шаблон!$M13+[16]Шаблон!$K13-[16]Шаблон!$L13</f>
        <v>104</v>
      </c>
      <c r="C13" s="84">
        <f>'[7]10'!F13</f>
        <v>168</v>
      </c>
      <c r="D13" s="84">
        <f>[15]Матриця!$J17+[15]Матриця!$L17+[15]Матриця!$N17+[15]Матриця!$P17</f>
        <v>102</v>
      </c>
      <c r="E13" s="57">
        <f t="shared" si="0"/>
        <v>60.714285714285708</v>
      </c>
      <c r="F13" s="84">
        <f>'[7]10'!I13</f>
        <v>30</v>
      </c>
      <c r="G13" s="84">
        <f>[17]Шаблон!$F13+[16]Шаблон!$D13</f>
        <v>9</v>
      </c>
      <c r="H13" s="57">
        <f t="shared" si="1"/>
        <v>30</v>
      </c>
      <c r="I13" s="84">
        <f>'[7]10'!L13</f>
        <v>1</v>
      </c>
      <c r="J13" s="84">
        <f>[17]Шаблон!$J13</f>
        <v>3</v>
      </c>
      <c r="K13" s="57">
        <f t="shared" si="2"/>
        <v>300</v>
      </c>
      <c r="L13" s="84">
        <f>'[7]10'!O13</f>
        <v>1</v>
      </c>
      <c r="M13" s="84">
        <f>[17]Шаблон!$K13+[17]Шаблон!$L13+[16]Шаблон!$G13</f>
        <v>0</v>
      </c>
      <c r="N13" s="57">
        <f t="shared" si="3"/>
        <v>0</v>
      </c>
      <c r="O13" s="84">
        <f>'[7]10'!R13</f>
        <v>129</v>
      </c>
      <c r="P13" s="46">
        <f>'[8]1'!$J16</f>
        <v>91</v>
      </c>
      <c r="Q13" s="57">
        <f t="shared" si="4"/>
        <v>70.542635658914733</v>
      </c>
      <c r="R13" s="46">
        <f>[15]Матриця!$AM17+[15]Матриця!$AO17+[15]Матриця!$AQ17+[15]Матриця!$AS17+[16]Шаблон!$M13</f>
        <v>75</v>
      </c>
      <c r="S13" s="84">
        <f>'[7]10'!X13</f>
        <v>107</v>
      </c>
      <c r="T13" s="46">
        <f>[15]Матриця!$AM17+[15]Матриця!$AO17+[15]Матриця!$AQ17+[15]Матриця!$AS17</f>
        <v>74</v>
      </c>
      <c r="U13" s="57">
        <f t="shared" si="5"/>
        <v>69.158878504672899</v>
      </c>
      <c r="V13" s="84">
        <f>'[7]10'!AA13</f>
        <v>86</v>
      </c>
      <c r="W13" s="46">
        <f>[17]Шаблон!$T13</f>
        <v>58</v>
      </c>
      <c r="X13" s="57">
        <f t="shared" si="6"/>
        <v>67.441860465116278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[15]Матриця!$J18+[15]Матриця!$L18+[15]Матриця!$N18+[15]Матриця!$P18+[16]Шаблон!$M14+[16]Шаблон!$K14-[16]Шаблон!$L14</f>
        <v>44</v>
      </c>
      <c r="C14" s="84">
        <f>'[7]10'!F14</f>
        <v>59</v>
      </c>
      <c r="D14" s="84">
        <f>[15]Матриця!$J18+[15]Матриця!$L18+[15]Матриця!$N18+[15]Матриця!$P18</f>
        <v>44</v>
      </c>
      <c r="E14" s="57">
        <f t="shared" si="0"/>
        <v>74.576271186440678</v>
      </c>
      <c r="F14" s="84">
        <f>'[7]10'!I14</f>
        <v>8</v>
      </c>
      <c r="G14" s="84">
        <f>[17]Шаблон!$F14+[16]Шаблон!$D14</f>
        <v>0</v>
      </c>
      <c r="H14" s="57">
        <f t="shared" si="1"/>
        <v>0</v>
      </c>
      <c r="I14" s="84">
        <f>'[7]10'!L14</f>
        <v>2</v>
      </c>
      <c r="J14" s="84">
        <f>[17]Шаблон!$J14</f>
        <v>0</v>
      </c>
      <c r="K14" s="57">
        <f t="shared" si="2"/>
        <v>0</v>
      </c>
      <c r="L14" s="84">
        <f>'[7]10'!O14</f>
        <v>1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47</v>
      </c>
      <c r="P14" s="46">
        <f>'[8]1'!$J17</f>
        <v>40</v>
      </c>
      <c r="Q14" s="57">
        <f t="shared" si="4"/>
        <v>85.106382978723403</v>
      </c>
      <c r="R14" s="46">
        <f>[15]Матриця!$AM18+[15]Матриця!$AO18+[15]Матриця!$AQ18+[15]Матриця!$AS18+[16]Шаблон!$M14</f>
        <v>35</v>
      </c>
      <c r="S14" s="84">
        <f>'[7]10'!X14</f>
        <v>43</v>
      </c>
      <c r="T14" s="46">
        <f>[15]Матриця!$AM18+[15]Матриця!$AO18+[15]Матриця!$AQ18+[15]Матриця!$AS18</f>
        <v>35</v>
      </c>
      <c r="U14" s="57">
        <f t="shared" si="5"/>
        <v>81.395348837209298</v>
      </c>
      <c r="V14" s="84">
        <f>'[7]10'!AA14</f>
        <v>40</v>
      </c>
      <c r="W14" s="46">
        <f>[17]Шаблон!$T14</f>
        <v>22</v>
      </c>
      <c r="X14" s="57">
        <f t="shared" si="6"/>
        <v>55.000000000000007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[15]Матриця!$J19+[15]Матриця!$L19+[15]Матриця!$N19+[15]Матриця!$P19+[16]Шаблон!$M15+[16]Шаблон!$K15-[16]Шаблон!$L15</f>
        <v>116</v>
      </c>
      <c r="C15" s="84">
        <f>'[7]10'!F15</f>
        <v>181</v>
      </c>
      <c r="D15" s="84">
        <f>[15]Матриця!$J19+[15]Матриця!$L19+[15]Матриця!$N19+[15]Матриця!$P19</f>
        <v>113</v>
      </c>
      <c r="E15" s="57">
        <f t="shared" si="0"/>
        <v>62.430939226519335</v>
      </c>
      <c r="F15" s="84">
        <f>'[7]10'!I15</f>
        <v>41</v>
      </c>
      <c r="G15" s="84">
        <f>[17]Шаблон!$F15+[16]Шаблон!$D15</f>
        <v>17</v>
      </c>
      <c r="H15" s="57">
        <f t="shared" si="1"/>
        <v>41.463414634146339</v>
      </c>
      <c r="I15" s="84">
        <f>'[7]10'!L15</f>
        <v>5</v>
      </c>
      <c r="J15" s="84">
        <f>[17]Шаблон!$J15</f>
        <v>4</v>
      </c>
      <c r="K15" s="57">
        <f t="shared" si="2"/>
        <v>80</v>
      </c>
      <c r="L15" s="84">
        <f>'[7]10'!O15</f>
        <v>0</v>
      </c>
      <c r="M15" s="84">
        <f>[17]Шаблон!$K15+[17]Шаблон!$L15+[16]Шаблон!$G15</f>
        <v>0</v>
      </c>
      <c r="N15" s="57">
        <f t="shared" si="3"/>
        <v>0</v>
      </c>
      <c r="O15" s="84">
        <f>'[7]10'!R15</f>
        <v>153</v>
      </c>
      <c r="P15" s="46">
        <f>'[8]1'!$J18</f>
        <v>98</v>
      </c>
      <c r="Q15" s="57">
        <f t="shared" si="4"/>
        <v>64.052287581699346</v>
      </c>
      <c r="R15" s="46">
        <f>[15]Матриця!$AM19+[15]Матриця!$AO19+[15]Матриця!$AQ19+[15]Матриця!$AS19+[16]Шаблон!$M15</f>
        <v>83</v>
      </c>
      <c r="S15" s="84">
        <f>'[7]10'!X15</f>
        <v>108</v>
      </c>
      <c r="T15" s="46">
        <f>[15]Матриця!$AM19+[15]Матриця!$AO19+[15]Матриця!$AQ19+[15]Матриця!$AS19</f>
        <v>82</v>
      </c>
      <c r="U15" s="57">
        <f t="shared" si="5"/>
        <v>75.925925925925924</v>
      </c>
      <c r="V15" s="84">
        <f>'[7]10'!AA15</f>
        <v>92</v>
      </c>
      <c r="W15" s="46">
        <f>[17]Шаблон!$T15</f>
        <v>67</v>
      </c>
      <c r="X15" s="57">
        <f t="shared" si="6"/>
        <v>72.826086956521735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[15]Матриця!$J20+[15]Матриця!$L20+[15]Матриця!$N20+[15]Матриця!$P20+[16]Шаблон!$M16+[16]Шаблон!$K16-[16]Шаблон!$L16</f>
        <v>86</v>
      </c>
      <c r="C16" s="84">
        <f>'[7]10'!F16</f>
        <v>114</v>
      </c>
      <c r="D16" s="84">
        <f>[15]Матриця!$J20+[15]Матриця!$L20+[15]Матриця!$N20+[15]Матриця!$P20</f>
        <v>83</v>
      </c>
      <c r="E16" s="57">
        <f t="shared" si="0"/>
        <v>72.807017543859658</v>
      </c>
      <c r="F16" s="84">
        <f>'[7]10'!I16</f>
        <v>17</v>
      </c>
      <c r="G16" s="84">
        <f>[17]Шаблон!$F16+[16]Шаблон!$D16</f>
        <v>14</v>
      </c>
      <c r="H16" s="57">
        <f t="shared" si="1"/>
        <v>82.35294117647058</v>
      </c>
      <c r="I16" s="84">
        <f>'[7]10'!L16</f>
        <v>10</v>
      </c>
      <c r="J16" s="84">
        <f>[17]Шаблон!$J16</f>
        <v>10</v>
      </c>
      <c r="K16" s="57">
        <f t="shared" si="2"/>
        <v>100</v>
      </c>
      <c r="L16" s="84">
        <f>'[7]10'!O16</f>
        <v>1</v>
      </c>
      <c r="M16" s="84">
        <f>[17]Шаблон!$K16+[17]Шаблон!$L16+[16]Шаблон!$G16</f>
        <v>1</v>
      </c>
      <c r="N16" s="57">
        <f t="shared" si="3"/>
        <v>100</v>
      </c>
      <c r="O16" s="84">
        <f>'[7]10'!R16</f>
        <v>108</v>
      </c>
      <c r="P16" s="46">
        <f>'[8]1'!$J19</f>
        <v>82</v>
      </c>
      <c r="Q16" s="57">
        <f t="shared" si="4"/>
        <v>75.925925925925924</v>
      </c>
      <c r="R16" s="46">
        <f>[15]Матриця!$AM20+[15]Матриця!$AO20+[15]Матриця!$AQ20+[15]Матриця!$AS20+[16]Шаблон!$M16</f>
        <v>60</v>
      </c>
      <c r="S16" s="84">
        <f>'[7]10'!X16</f>
        <v>76</v>
      </c>
      <c r="T16" s="46">
        <f>[15]Матриця!$AM20+[15]Матриця!$AO20+[15]Матриця!$AQ20+[15]Матриця!$AS20</f>
        <v>59</v>
      </c>
      <c r="U16" s="57">
        <f t="shared" si="5"/>
        <v>77.631578947368425</v>
      </c>
      <c r="V16" s="84">
        <f>'[7]10'!AA16</f>
        <v>72</v>
      </c>
      <c r="W16" s="46">
        <f>[17]Шаблон!$T16</f>
        <v>56</v>
      </c>
      <c r="X16" s="57">
        <f t="shared" si="6"/>
        <v>77.777777777777786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[15]Матриця!$J21+[15]Матриця!$L21+[15]Матриця!$N21+[15]Матриця!$P21+[16]Шаблон!$M17+[16]Шаблон!$K17-[16]Шаблон!$L17</f>
        <v>117</v>
      </c>
      <c r="C17" s="84">
        <f>'[7]10'!F17</f>
        <v>201</v>
      </c>
      <c r="D17" s="84">
        <f>[15]Матриця!$J21+[15]Матриця!$L21+[15]Матриця!$N21+[15]Матриця!$P21</f>
        <v>112</v>
      </c>
      <c r="E17" s="57">
        <f t="shared" si="0"/>
        <v>55.721393034825873</v>
      </c>
      <c r="F17" s="84">
        <f>'[7]10'!I17</f>
        <v>52</v>
      </c>
      <c r="G17" s="84">
        <f>[17]Шаблон!$F17+[16]Шаблон!$D17</f>
        <v>13</v>
      </c>
      <c r="H17" s="57">
        <f t="shared" si="1"/>
        <v>25</v>
      </c>
      <c r="I17" s="84">
        <f>'[7]10'!L17</f>
        <v>9</v>
      </c>
      <c r="J17" s="84">
        <f>[17]Шаблон!$J17</f>
        <v>10</v>
      </c>
      <c r="K17" s="57">
        <f t="shared" si="2"/>
        <v>111.11111111111111</v>
      </c>
      <c r="L17" s="84">
        <f>'[7]10'!O17</f>
        <v>1</v>
      </c>
      <c r="M17" s="84">
        <f>[17]Шаблон!$K17+[17]Шаблон!$L17+[16]Шаблон!$G17</f>
        <v>3</v>
      </c>
      <c r="N17" s="57">
        <f t="shared" si="3"/>
        <v>300</v>
      </c>
      <c r="O17" s="84">
        <f>'[7]10'!R17</f>
        <v>155</v>
      </c>
      <c r="P17" s="46">
        <f>'[8]1'!$J20</f>
        <v>82</v>
      </c>
      <c r="Q17" s="57">
        <f t="shared" si="4"/>
        <v>52.903225806451616</v>
      </c>
      <c r="R17" s="46">
        <f>[15]Матриця!$AM21+[15]Матриця!$AO21+[15]Матриця!$AQ21+[15]Матриця!$AS21+[16]Шаблон!$M17</f>
        <v>79</v>
      </c>
      <c r="S17" s="84">
        <f>'[7]10'!X17</f>
        <v>117</v>
      </c>
      <c r="T17" s="46">
        <f>[15]Матриця!$AM21+[15]Матриця!$AO21+[15]Матриця!$AQ21+[15]Матриця!$AS21</f>
        <v>78</v>
      </c>
      <c r="U17" s="57">
        <f t="shared" si="5"/>
        <v>66.666666666666657</v>
      </c>
      <c r="V17" s="84">
        <f>'[7]10'!AA17</f>
        <v>96</v>
      </c>
      <c r="W17" s="46">
        <f>[17]Шаблон!$T17</f>
        <v>68</v>
      </c>
      <c r="X17" s="57">
        <f t="shared" si="6"/>
        <v>70.833333333333343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[15]Матриця!$J22+[15]Матриця!$L22+[15]Матриця!$N22+[15]Матриця!$P22+[16]Шаблон!$M18+[16]Шаблон!$K18-[16]Шаблон!$L18</f>
        <v>94</v>
      </c>
      <c r="C18" s="84">
        <f>'[7]10'!F18</f>
        <v>153</v>
      </c>
      <c r="D18" s="84">
        <f>[15]Матриця!$J22+[15]Матриця!$L22+[15]Матриця!$N22+[15]Матриця!$P22</f>
        <v>93</v>
      </c>
      <c r="E18" s="57">
        <f t="shared" si="0"/>
        <v>60.784313725490193</v>
      </c>
      <c r="F18" s="84">
        <f>'[7]10'!I18</f>
        <v>16</v>
      </c>
      <c r="G18" s="84">
        <f>[17]Шаблон!$F18+[16]Шаблон!$D18</f>
        <v>8</v>
      </c>
      <c r="H18" s="57">
        <f t="shared" si="1"/>
        <v>50</v>
      </c>
      <c r="I18" s="84">
        <f>'[7]10'!L18</f>
        <v>0</v>
      </c>
      <c r="J18" s="84">
        <f>[17]Шаблон!$J18</f>
        <v>0</v>
      </c>
      <c r="K18" s="57">
        <f t="shared" si="2"/>
        <v>0</v>
      </c>
      <c r="L18" s="84">
        <f>'[7]10'!O18</f>
        <v>1</v>
      </c>
      <c r="M18" s="84">
        <f>[17]Шаблон!$K18+[17]Шаблон!$L18+[16]Шаблон!$G18</f>
        <v>0</v>
      </c>
      <c r="N18" s="57">
        <f t="shared" si="3"/>
        <v>0</v>
      </c>
      <c r="O18" s="84">
        <f>'[7]10'!R18</f>
        <v>121</v>
      </c>
      <c r="P18" s="46">
        <f>'[8]1'!$J21</f>
        <v>77</v>
      </c>
      <c r="Q18" s="57">
        <f t="shared" si="4"/>
        <v>63.636363636363633</v>
      </c>
      <c r="R18" s="46">
        <f>[15]Матриця!$AM22+[15]Матриця!$AO22+[15]Матриця!$AQ22+[15]Матриця!$AS22+[16]Шаблон!$M18</f>
        <v>68</v>
      </c>
      <c r="S18" s="84">
        <f>'[7]10'!X18</f>
        <v>115</v>
      </c>
      <c r="T18" s="46">
        <f>[15]Матриця!$AM22+[15]Матриця!$AO22+[15]Матриця!$AQ22+[15]Матриця!$AS22</f>
        <v>68</v>
      </c>
      <c r="U18" s="57">
        <f t="shared" si="5"/>
        <v>59.130434782608695</v>
      </c>
      <c r="V18" s="84">
        <f>'[7]10'!AA18</f>
        <v>90</v>
      </c>
      <c r="W18" s="46">
        <f>[17]Шаблон!$T18</f>
        <v>56</v>
      </c>
      <c r="X18" s="57">
        <f t="shared" si="6"/>
        <v>62.222222222222221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[15]Матриця!$J23+[15]Матриця!$L23+[15]Матриця!$N23+[15]Матриця!$P23+[16]Шаблон!$M19+[16]Шаблон!$K19-[16]Шаблон!$L19</f>
        <v>231</v>
      </c>
      <c r="C19" s="84">
        <f>'[7]10'!F19</f>
        <v>345</v>
      </c>
      <c r="D19" s="84">
        <f>[15]Матриця!$J23+[15]Матриця!$L23+[15]Матриця!$N23+[15]Матриця!$P23</f>
        <v>224</v>
      </c>
      <c r="E19" s="57">
        <f t="shared" si="0"/>
        <v>64.927536231884048</v>
      </c>
      <c r="F19" s="84">
        <f>'[7]10'!I19</f>
        <v>98</v>
      </c>
      <c r="G19" s="84">
        <f>[17]Шаблон!$F19+[16]Шаблон!$D19</f>
        <v>21</v>
      </c>
      <c r="H19" s="57">
        <f t="shared" si="1"/>
        <v>21.428571428571427</v>
      </c>
      <c r="I19" s="84">
        <f>'[7]10'!L19</f>
        <v>18</v>
      </c>
      <c r="J19" s="84">
        <f>[17]Шаблон!$J19</f>
        <v>17</v>
      </c>
      <c r="K19" s="57">
        <f t="shared" si="2"/>
        <v>94.444444444444443</v>
      </c>
      <c r="L19" s="84">
        <f>'[7]10'!O19</f>
        <v>28</v>
      </c>
      <c r="M19" s="84">
        <f>[17]Шаблон!$K19+[17]Шаблон!$L19+[16]Шаблон!$G19</f>
        <v>0</v>
      </c>
      <c r="N19" s="57">
        <f t="shared" si="3"/>
        <v>0</v>
      </c>
      <c r="O19" s="84">
        <f>'[7]10'!R19</f>
        <v>312</v>
      </c>
      <c r="P19" s="46">
        <f>'[8]1'!$J22</f>
        <v>191</v>
      </c>
      <c r="Q19" s="57">
        <f t="shared" si="4"/>
        <v>61.217948717948723</v>
      </c>
      <c r="R19" s="46">
        <f>[15]Матриця!$AM23+[15]Матриця!$AO23+[15]Матриця!$AQ23+[15]Матриця!$AS23+[16]Шаблон!$M19</f>
        <v>146</v>
      </c>
      <c r="S19" s="84">
        <f>'[7]10'!X19</f>
        <v>198</v>
      </c>
      <c r="T19" s="46">
        <f>[15]Матриця!$AM23+[15]Матриця!$AO23+[15]Матриця!$AQ23+[15]Матриця!$AS23</f>
        <v>145</v>
      </c>
      <c r="U19" s="57">
        <f t="shared" si="5"/>
        <v>73.232323232323239</v>
      </c>
      <c r="V19" s="84">
        <f>'[7]10'!AA19</f>
        <v>181</v>
      </c>
      <c r="W19" s="46">
        <f>[17]Шаблон!$T19</f>
        <v>134</v>
      </c>
      <c r="X19" s="57">
        <f t="shared" si="6"/>
        <v>74.033149171270722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[15]Матриця!$J24+[15]Матриця!$L24+[15]Матриця!$N24+[15]Матриця!$P24+[16]Шаблон!$M20+[16]Шаблон!$K20-[16]Шаблон!$L20</f>
        <v>61</v>
      </c>
      <c r="C20" s="84">
        <f>'[7]10'!F20</f>
        <v>78</v>
      </c>
      <c r="D20" s="84">
        <f>[15]Матриця!$J24+[15]Матриця!$L24+[15]Матриця!$N24+[15]Матриця!$P24</f>
        <v>51</v>
      </c>
      <c r="E20" s="57">
        <f t="shared" si="0"/>
        <v>65.384615384615387</v>
      </c>
      <c r="F20" s="84">
        <f>'[7]10'!I20</f>
        <v>18</v>
      </c>
      <c r="G20" s="84">
        <f>[17]Шаблон!$F20+[16]Шаблон!$D20</f>
        <v>12</v>
      </c>
      <c r="H20" s="57">
        <f t="shared" si="1"/>
        <v>66.666666666666657</v>
      </c>
      <c r="I20" s="84">
        <f>'[7]10'!L20</f>
        <v>3</v>
      </c>
      <c r="J20" s="84">
        <f>[17]Шаблон!$J20</f>
        <v>6</v>
      </c>
      <c r="K20" s="57">
        <f t="shared" si="2"/>
        <v>200</v>
      </c>
      <c r="L20" s="84">
        <f>'[7]10'!O20</f>
        <v>3</v>
      </c>
      <c r="M20" s="84">
        <f>[17]Шаблон!$K20+[17]Шаблон!$L20+[16]Шаблон!$G20</f>
        <v>2</v>
      </c>
      <c r="N20" s="57">
        <f t="shared" si="3"/>
        <v>66.666666666666657</v>
      </c>
      <c r="O20" s="84">
        <f>'[7]10'!R20</f>
        <v>62</v>
      </c>
      <c r="P20" s="46">
        <f>'[8]1'!$J23</f>
        <v>43</v>
      </c>
      <c r="Q20" s="57">
        <f t="shared" si="4"/>
        <v>69.354838709677423</v>
      </c>
      <c r="R20" s="46">
        <f>[15]Матриця!$AM24+[15]Матриця!$AO24+[15]Матриця!$AQ24+[15]Матриця!$AS24+[16]Шаблон!$M20</f>
        <v>37</v>
      </c>
      <c r="S20" s="84">
        <f>'[7]10'!X20</f>
        <v>50</v>
      </c>
      <c r="T20" s="46">
        <f>[15]Матриця!$AM24+[15]Матриця!$AO24+[15]Матриця!$AQ24+[15]Матриця!$AS24</f>
        <v>34</v>
      </c>
      <c r="U20" s="57">
        <f t="shared" si="5"/>
        <v>68</v>
      </c>
      <c r="V20" s="84">
        <f>'[7]10'!AA20</f>
        <v>43</v>
      </c>
      <c r="W20" s="46">
        <f>[17]Шаблон!$T20</f>
        <v>24</v>
      </c>
      <c r="X20" s="57">
        <f t="shared" si="6"/>
        <v>55.813953488372093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[15]Матриця!$J25+[15]Матриця!$L25+[15]Матриця!$N25+[15]Матриця!$P25+[16]Шаблон!$M21+[16]Шаблон!$K21-[16]Шаблон!$L21</f>
        <v>83</v>
      </c>
      <c r="C21" s="84">
        <f>'[7]10'!F21</f>
        <v>150</v>
      </c>
      <c r="D21" s="84">
        <f>[15]Матриця!$J25+[15]Матриця!$L25+[15]Матриця!$N25+[15]Матриця!$P25</f>
        <v>68</v>
      </c>
      <c r="E21" s="57">
        <f t="shared" si="0"/>
        <v>45.333333333333329</v>
      </c>
      <c r="F21" s="84">
        <f>'[7]10'!I21</f>
        <v>32</v>
      </c>
      <c r="G21" s="84">
        <f>[17]Шаблон!$F21+[16]Шаблон!$D21</f>
        <v>14</v>
      </c>
      <c r="H21" s="57">
        <f t="shared" si="1"/>
        <v>43.75</v>
      </c>
      <c r="I21" s="84">
        <f>'[7]10'!L21</f>
        <v>2</v>
      </c>
      <c r="J21" s="84">
        <f>[17]Шаблон!$J21</f>
        <v>3</v>
      </c>
      <c r="K21" s="57">
        <f t="shared" si="2"/>
        <v>150</v>
      </c>
      <c r="L21" s="84">
        <f>'[7]10'!O21</f>
        <v>6</v>
      </c>
      <c r="M21" s="84">
        <f>[17]Шаблон!$K21+[17]Шаблон!$L21+[16]Шаблон!$G21</f>
        <v>4</v>
      </c>
      <c r="N21" s="57">
        <f t="shared" si="3"/>
        <v>66.666666666666657</v>
      </c>
      <c r="O21" s="84">
        <f>'[7]10'!R21</f>
        <v>98</v>
      </c>
      <c r="P21" s="46">
        <f>'[8]1'!$J24</f>
        <v>57</v>
      </c>
      <c r="Q21" s="57">
        <f t="shared" si="4"/>
        <v>58.163265306122447</v>
      </c>
      <c r="R21" s="46">
        <f>[15]Матриця!$AM25+[15]Матриця!$AO25+[15]Матриця!$AQ25+[15]Матриця!$AS25+[16]Шаблон!$M21</f>
        <v>56</v>
      </c>
      <c r="S21" s="84">
        <f>'[7]10'!X21</f>
        <v>90</v>
      </c>
      <c r="T21" s="46">
        <f>[15]Матриця!$AM25+[15]Матриця!$AO25+[15]Матриця!$AQ25+[15]Матриця!$AS25</f>
        <v>44</v>
      </c>
      <c r="U21" s="57">
        <f t="shared" si="5"/>
        <v>48.888888888888886</v>
      </c>
      <c r="V21" s="84">
        <f>'[7]10'!AA21</f>
        <v>77</v>
      </c>
      <c r="W21" s="46">
        <f>[17]Шаблон!$T21</f>
        <v>36</v>
      </c>
      <c r="X21" s="57">
        <f t="shared" si="6"/>
        <v>46.753246753246749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[15]Матриця!$J26+[15]Матриця!$L26+[15]Матриця!$N26+[15]Матриця!$P26+[16]Шаблон!$M22+[16]Шаблон!$K22-[16]Шаблон!$L22</f>
        <v>98</v>
      </c>
      <c r="C22" s="84">
        <f>'[7]10'!F22</f>
        <v>169</v>
      </c>
      <c r="D22" s="84">
        <f>[15]Матриця!$J26+[15]Матриця!$L26+[15]Матриця!$N26+[15]Матриця!$P26</f>
        <v>97</v>
      </c>
      <c r="E22" s="57">
        <f t="shared" si="0"/>
        <v>57.396449704142015</v>
      </c>
      <c r="F22" s="84">
        <f>'[7]10'!I22</f>
        <v>19</v>
      </c>
      <c r="G22" s="84">
        <f>[17]Шаблон!$F22+[16]Шаблон!$D22</f>
        <v>6</v>
      </c>
      <c r="H22" s="57">
        <f t="shared" si="1"/>
        <v>31.578947368421051</v>
      </c>
      <c r="I22" s="84">
        <f>'[7]10'!L22</f>
        <v>5</v>
      </c>
      <c r="J22" s="84">
        <f>[17]Шаблон!$J22</f>
        <v>1</v>
      </c>
      <c r="K22" s="57">
        <f t="shared" si="2"/>
        <v>20</v>
      </c>
      <c r="L22" s="84">
        <f>'[7]10'!O22</f>
        <v>1</v>
      </c>
      <c r="M22" s="84">
        <f>[17]Шаблон!$K22+[17]Шаблон!$L22+[16]Шаблон!$G22</f>
        <v>1</v>
      </c>
      <c r="N22" s="57">
        <f t="shared" si="3"/>
        <v>100</v>
      </c>
      <c r="O22" s="84">
        <f>'[7]10'!R22</f>
        <v>166</v>
      </c>
      <c r="P22" s="46">
        <f>'[8]1'!$J25</f>
        <v>33</v>
      </c>
      <c r="Q22" s="57">
        <f t="shared" si="4"/>
        <v>19.879518072289155</v>
      </c>
      <c r="R22" s="46">
        <f>[15]Матриця!$AM26+[15]Матриця!$AO26+[15]Матриця!$AQ26+[15]Матриця!$AS26+[16]Шаблон!$M22</f>
        <v>74</v>
      </c>
      <c r="S22" s="84">
        <f>'[7]10'!X22</f>
        <v>113</v>
      </c>
      <c r="T22" s="46">
        <f>[15]Матриця!$AM26+[15]Матриця!$AO26+[15]Матриця!$AQ26+[15]Матриця!$AS26</f>
        <v>74</v>
      </c>
      <c r="U22" s="57">
        <f t="shared" si="5"/>
        <v>65.486725663716811</v>
      </c>
      <c r="V22" s="84">
        <f>'[7]10'!AA22</f>
        <v>99</v>
      </c>
      <c r="W22" s="46">
        <f>[17]Шаблон!$T22</f>
        <v>58</v>
      </c>
      <c r="X22" s="57">
        <f t="shared" si="6"/>
        <v>58.585858585858588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[15]Матриця!$J27+[15]Матриця!$L27+[15]Матриця!$N27+[15]Матриця!$P27+[16]Шаблон!$M23+[16]Шаблон!$K23-[16]Шаблон!$L23</f>
        <v>114</v>
      </c>
      <c r="C23" s="84">
        <f>'[7]10'!F23</f>
        <v>165</v>
      </c>
      <c r="D23" s="84">
        <f>[15]Матриця!$J27+[15]Матриця!$L27+[15]Матриця!$N27+[15]Матриця!$P27</f>
        <v>114</v>
      </c>
      <c r="E23" s="57">
        <f t="shared" si="0"/>
        <v>69.090909090909093</v>
      </c>
      <c r="F23" s="84">
        <f>'[7]10'!I23</f>
        <v>14</v>
      </c>
      <c r="G23" s="84">
        <f>[17]Шаблон!$F23+[16]Шаблон!$D23</f>
        <v>1</v>
      </c>
      <c r="H23" s="57">
        <f t="shared" si="1"/>
        <v>7.1428571428571423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3</v>
      </c>
      <c r="M23" s="84">
        <f>[17]Шаблон!$K23+[17]Шаблон!$L23+[16]Шаблон!$G23</f>
        <v>0</v>
      </c>
      <c r="N23" s="57">
        <f t="shared" si="3"/>
        <v>0</v>
      </c>
      <c r="O23" s="84">
        <f>'[7]10'!R23</f>
        <v>90</v>
      </c>
      <c r="P23" s="46">
        <f>'[8]1'!$J26</f>
        <v>67</v>
      </c>
      <c r="Q23" s="57">
        <f t="shared" si="4"/>
        <v>74.444444444444443</v>
      </c>
      <c r="R23" s="46">
        <f>[15]Матриця!$AM27+[15]Матриця!$AO27+[15]Матриця!$AQ27+[15]Матриця!$AS27+[16]Шаблон!$M23</f>
        <v>90</v>
      </c>
      <c r="S23" s="84">
        <f>'[7]10'!X23</f>
        <v>119</v>
      </c>
      <c r="T23" s="46">
        <f>[15]Матриця!$AM27+[15]Матриця!$AO27+[15]Матриця!$AQ27+[15]Матриця!$AS27</f>
        <v>90</v>
      </c>
      <c r="U23" s="57">
        <f t="shared" si="5"/>
        <v>75.630252100840337</v>
      </c>
      <c r="V23" s="84">
        <f>'[7]10'!AA23</f>
        <v>93</v>
      </c>
      <c r="W23" s="46">
        <f>[17]Шаблон!$T23</f>
        <v>61</v>
      </c>
      <c r="X23" s="57">
        <f t="shared" si="6"/>
        <v>65.591397849462368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[15]Матриця!$J28+[15]Матриця!$L28+[15]Матриця!$N28+[15]Матриця!$P28+[16]Шаблон!$M24+[16]Шаблон!$K24-[16]Шаблон!$L24</f>
        <v>101</v>
      </c>
      <c r="C24" s="84">
        <f>'[7]10'!F24</f>
        <v>115</v>
      </c>
      <c r="D24" s="84">
        <f>[15]Матриця!$J28+[15]Матриця!$L28+[15]Матриця!$N28+[15]Матриця!$P28</f>
        <v>101</v>
      </c>
      <c r="E24" s="57">
        <f t="shared" si="0"/>
        <v>87.826086956521749</v>
      </c>
      <c r="F24" s="84">
        <f>'[7]10'!I24</f>
        <v>34</v>
      </c>
      <c r="G24" s="84">
        <f>[17]Шаблон!$F24+[16]Шаблон!$D24</f>
        <v>11</v>
      </c>
      <c r="H24" s="57">
        <f t="shared" si="1"/>
        <v>32.352941176470587</v>
      </c>
      <c r="I24" s="84">
        <f>'[7]10'!L24</f>
        <v>6</v>
      </c>
      <c r="J24" s="84">
        <f>[17]Шаблон!$J24</f>
        <v>14</v>
      </c>
      <c r="K24" s="57">
        <f t="shared" si="2"/>
        <v>233.33333333333334</v>
      </c>
      <c r="L24" s="84">
        <f>'[7]10'!O24</f>
        <v>1</v>
      </c>
      <c r="M24" s="84">
        <f>[17]Шаблон!$K24+[17]Шаблон!$L24+[16]Шаблон!$G24</f>
        <v>0</v>
      </c>
      <c r="N24" s="57">
        <f t="shared" si="3"/>
        <v>0</v>
      </c>
      <c r="O24" s="84">
        <f>'[7]10'!R24</f>
        <v>79</v>
      </c>
      <c r="P24" s="46">
        <f>'[8]1'!$J27</f>
        <v>41</v>
      </c>
      <c r="Q24" s="57">
        <f t="shared" si="4"/>
        <v>51.898734177215189</v>
      </c>
      <c r="R24" s="46">
        <f>[15]Матриця!$AM28+[15]Матриця!$AO28+[15]Матриця!$AQ28+[15]Матриця!$AS28+[16]Шаблон!$M24</f>
        <v>76</v>
      </c>
      <c r="S24" s="84">
        <f>'[7]10'!X24</f>
        <v>73</v>
      </c>
      <c r="T24" s="46">
        <f>[15]Матриця!$AM28+[15]Матриця!$AO28+[15]Матриця!$AQ28+[15]Матриця!$AS28</f>
        <v>76</v>
      </c>
      <c r="U24" s="57">
        <f t="shared" si="5"/>
        <v>104.10958904109589</v>
      </c>
      <c r="V24" s="84">
        <f>'[7]10'!AA24</f>
        <v>63</v>
      </c>
      <c r="W24" s="46">
        <f>[17]Шаблон!$T24</f>
        <v>52</v>
      </c>
      <c r="X24" s="57">
        <f t="shared" si="6"/>
        <v>82.539682539682531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[15]Матриця!$J29+[15]Матриця!$L29+[15]Матриця!$N29+[15]Матриця!$P29+[16]Шаблон!$M25+[16]Шаблон!$K25-[16]Шаблон!$L25</f>
        <v>114</v>
      </c>
      <c r="C25" s="84">
        <f>'[7]10'!F25</f>
        <v>235</v>
      </c>
      <c r="D25" s="84">
        <f>[15]Матриця!$J29+[15]Матриця!$L29+[15]Матриця!$N29+[15]Матриця!$P29</f>
        <v>89</v>
      </c>
      <c r="E25" s="57">
        <f t="shared" si="0"/>
        <v>37.872340425531917</v>
      </c>
      <c r="F25" s="84">
        <f>'[7]10'!I25</f>
        <v>28</v>
      </c>
      <c r="G25" s="84">
        <f>[17]Шаблон!$F25+[16]Шаблон!$D25</f>
        <v>7</v>
      </c>
      <c r="H25" s="57">
        <f t="shared" si="1"/>
        <v>25</v>
      </c>
      <c r="I25" s="84">
        <f>'[7]10'!L25</f>
        <v>3</v>
      </c>
      <c r="J25" s="84">
        <f>[17]Шаблон!$J25</f>
        <v>5</v>
      </c>
      <c r="K25" s="57">
        <f t="shared" si="2"/>
        <v>166.66666666666669</v>
      </c>
      <c r="L25" s="84">
        <f>'[7]10'!O25</f>
        <v>5</v>
      </c>
      <c r="M25" s="84">
        <f>[17]Шаблон!$K25+[17]Шаблон!$L25+[16]Шаблон!$G25</f>
        <v>1</v>
      </c>
      <c r="N25" s="57">
        <f t="shared" si="3"/>
        <v>20</v>
      </c>
      <c r="O25" s="84">
        <f>'[7]10'!R25</f>
        <v>210</v>
      </c>
      <c r="P25" s="46">
        <f>'[8]1'!$J28</f>
        <v>96</v>
      </c>
      <c r="Q25" s="57">
        <f t="shared" si="4"/>
        <v>45.714285714285715</v>
      </c>
      <c r="R25" s="46">
        <f>[15]Матриця!$AM29+[15]Матриця!$AO29+[15]Матриця!$AQ29+[15]Матриця!$AS29+[16]Шаблон!$M25</f>
        <v>60</v>
      </c>
      <c r="S25" s="84">
        <f>'[7]10'!X25</f>
        <v>152</v>
      </c>
      <c r="T25" s="46">
        <f>[15]Матриця!$AM29+[15]Матриця!$AO29+[15]Матриця!$AQ29+[15]Матриця!$AS29</f>
        <v>55</v>
      </c>
      <c r="U25" s="57">
        <f t="shared" si="5"/>
        <v>36.184210526315788</v>
      </c>
      <c r="V25" s="84">
        <f>'[7]10'!AA25</f>
        <v>119</v>
      </c>
      <c r="W25" s="46">
        <f>[17]Шаблон!$T25</f>
        <v>49</v>
      </c>
      <c r="X25" s="57">
        <f t="shared" si="6"/>
        <v>41.17647058823529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[15]Матриця!$J30+[15]Матриця!$L30+[15]Матриця!$N30+[15]Матриця!$P30+[16]Шаблон!$M26+[16]Шаблон!$K26-[16]Шаблон!$L26</f>
        <v>975</v>
      </c>
      <c r="C26" s="84">
        <f>'[7]10'!F26</f>
        <v>1575</v>
      </c>
      <c r="D26" s="84">
        <f>[15]Матриця!$J30+[15]Матриця!$L30+[15]Матриця!$N30+[15]Матриця!$P30</f>
        <v>859</v>
      </c>
      <c r="E26" s="57">
        <f t="shared" si="0"/>
        <v>54.539682539682545</v>
      </c>
      <c r="F26" s="84">
        <f>'[7]10'!I26</f>
        <v>161</v>
      </c>
      <c r="G26" s="84">
        <f>[17]Шаблон!$F26+[16]Шаблон!$D26</f>
        <v>94</v>
      </c>
      <c r="H26" s="57">
        <f t="shared" si="1"/>
        <v>58.385093167701861</v>
      </c>
      <c r="I26" s="84">
        <f>'[7]10'!L26</f>
        <v>16</v>
      </c>
      <c r="J26" s="84">
        <f>[17]Шаблон!$J26</f>
        <v>10</v>
      </c>
      <c r="K26" s="57">
        <f t="shared" si="2"/>
        <v>62.5</v>
      </c>
      <c r="L26" s="84">
        <f>'[7]10'!O26</f>
        <v>5</v>
      </c>
      <c r="M26" s="84">
        <f>[17]Шаблон!$K26+[17]Шаблон!$L26+[16]Шаблон!$G26</f>
        <v>3</v>
      </c>
      <c r="N26" s="57">
        <f t="shared" si="3"/>
        <v>60</v>
      </c>
      <c r="O26" s="84">
        <f>'[7]10'!R26</f>
        <v>880</v>
      </c>
      <c r="P26" s="46">
        <f>'[8]1'!$J29</f>
        <v>753</v>
      </c>
      <c r="Q26" s="57">
        <f t="shared" si="4"/>
        <v>85.568181818181827</v>
      </c>
      <c r="R26" s="46">
        <f>[15]Матриця!$AM30+[15]Матриця!$AO30+[15]Матриця!$AQ30+[15]Матриця!$AS30+[16]Шаблон!$M26</f>
        <v>609</v>
      </c>
      <c r="S26" s="84">
        <f>'[7]10'!X26</f>
        <v>986</v>
      </c>
      <c r="T26" s="46">
        <f>[15]Матриця!$AM30+[15]Матриця!$AO30+[15]Матриця!$AQ30+[15]Матриця!$AS30</f>
        <v>567</v>
      </c>
      <c r="U26" s="57">
        <f t="shared" si="5"/>
        <v>57.505070993914806</v>
      </c>
      <c r="V26" s="84">
        <f>'[7]10'!AA26</f>
        <v>763</v>
      </c>
      <c r="W26" s="46">
        <f>[17]Шаблон!$T26</f>
        <v>447</v>
      </c>
      <c r="X26" s="57">
        <f t="shared" si="6"/>
        <v>58.584534731323721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[15]Матриця!$J31+[15]Матриця!$L31+[15]Матриця!$N31+[15]Матриця!$P31+[16]Шаблон!$M27+[16]Шаблон!$K27-[16]Шаблон!$L27</f>
        <v>269</v>
      </c>
      <c r="C27" s="84">
        <f>'[7]10'!F27</f>
        <v>411</v>
      </c>
      <c r="D27" s="84">
        <f>[15]Матриця!$J31+[15]Матриця!$L31+[15]Матриця!$N31+[15]Матриця!$P31</f>
        <v>252</v>
      </c>
      <c r="E27" s="57">
        <f t="shared" si="0"/>
        <v>61.313868613138688</v>
      </c>
      <c r="F27" s="84">
        <f>'[7]10'!I27</f>
        <v>77</v>
      </c>
      <c r="G27" s="84">
        <f>[17]Шаблон!$F27+[16]Шаблон!$D27</f>
        <v>39</v>
      </c>
      <c r="H27" s="57">
        <f t="shared" si="1"/>
        <v>50.649350649350644</v>
      </c>
      <c r="I27" s="84">
        <f>'[7]10'!L27</f>
        <v>15</v>
      </c>
      <c r="J27" s="84">
        <f>[17]Шаблон!$J27</f>
        <v>18</v>
      </c>
      <c r="K27" s="57">
        <f t="shared" si="2"/>
        <v>120</v>
      </c>
      <c r="L27" s="84">
        <f>'[7]10'!O27</f>
        <v>21</v>
      </c>
      <c r="M27" s="84">
        <f>[17]Шаблон!$K27+[17]Шаблон!$L27+[16]Шаблон!$G27</f>
        <v>22</v>
      </c>
      <c r="N27" s="57">
        <f t="shared" si="3"/>
        <v>104.76190476190477</v>
      </c>
      <c r="O27" s="84">
        <f>'[7]10'!R27</f>
        <v>393</v>
      </c>
      <c r="P27" s="46">
        <f>'[8]1'!$J30</f>
        <v>224</v>
      </c>
      <c r="Q27" s="57">
        <f t="shared" si="4"/>
        <v>56.997455470737911</v>
      </c>
      <c r="R27" s="46">
        <f>[15]Матриця!$AM31+[15]Матриця!$AO31+[15]Матриця!$AQ31+[15]Матриця!$AS31+[16]Шаблон!$M27</f>
        <v>159</v>
      </c>
      <c r="S27" s="84">
        <f>'[7]10'!X27</f>
        <v>277</v>
      </c>
      <c r="T27" s="46">
        <f>[15]Матриця!$AM31+[15]Матриця!$AO31+[15]Матриця!$AQ31+[15]Матриця!$AS31</f>
        <v>154</v>
      </c>
      <c r="U27" s="57">
        <f t="shared" si="5"/>
        <v>55.595667870036102</v>
      </c>
      <c r="V27" s="84">
        <f>'[7]10'!AA27</f>
        <v>241</v>
      </c>
      <c r="W27" s="46">
        <f>[17]Шаблон!$T27</f>
        <v>131</v>
      </c>
      <c r="X27" s="57">
        <f t="shared" si="6"/>
        <v>54.356846473029044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[15]Матриця!$J32+[15]Матриця!$L32+[15]Матриця!$N32+[15]Матриця!$P32+[16]Шаблон!$M28+[16]Шаблон!$K28-[16]Шаблон!$L28</f>
        <v>254</v>
      </c>
      <c r="C28" s="84">
        <f>'[7]10'!F28</f>
        <v>429</v>
      </c>
      <c r="D28" s="84">
        <f>[15]Матриця!$J32+[15]Матриця!$L32+[15]Матриця!$N32+[15]Матриця!$P32</f>
        <v>246</v>
      </c>
      <c r="E28" s="57">
        <f t="shared" si="0"/>
        <v>57.342657342657347</v>
      </c>
      <c r="F28" s="84">
        <f>'[7]10'!I28</f>
        <v>123</v>
      </c>
      <c r="G28" s="84">
        <f>[17]Шаблон!$F28+[16]Шаблон!$D28</f>
        <v>25</v>
      </c>
      <c r="H28" s="57">
        <f t="shared" si="1"/>
        <v>20.325203252032519</v>
      </c>
      <c r="I28" s="84">
        <f>'[7]10'!L28</f>
        <v>16</v>
      </c>
      <c r="J28" s="84">
        <f>[17]Шаблон!$J28</f>
        <v>6</v>
      </c>
      <c r="K28" s="57">
        <f t="shared" si="2"/>
        <v>37.5</v>
      </c>
      <c r="L28" s="84">
        <f>'[7]10'!O28</f>
        <v>9</v>
      </c>
      <c r="M28" s="84">
        <f>[17]Шаблон!$K28+[17]Шаблон!$L28+[16]Шаблон!$G28</f>
        <v>1</v>
      </c>
      <c r="N28" s="57">
        <f t="shared" si="3"/>
        <v>11.111111111111111</v>
      </c>
      <c r="O28" s="84">
        <f>'[7]10'!R28</f>
        <v>410</v>
      </c>
      <c r="P28" s="46">
        <f>'[8]1'!$J31</f>
        <v>232</v>
      </c>
      <c r="Q28" s="57">
        <f t="shared" si="4"/>
        <v>56.58536585365853</v>
      </c>
      <c r="R28" s="46">
        <f>[15]Матриця!$AM32+[15]Матриця!$AO32+[15]Матриця!$AQ32+[15]Матриця!$AS32+[16]Шаблон!$M28</f>
        <v>171</v>
      </c>
      <c r="S28" s="84">
        <f>'[7]10'!X28</f>
        <v>268</v>
      </c>
      <c r="T28" s="46">
        <f>[15]Матриця!$AM32+[15]Матриця!$AO32+[15]Матриця!$AQ32+[15]Матриця!$AS32</f>
        <v>167</v>
      </c>
      <c r="U28" s="57">
        <f t="shared" si="5"/>
        <v>62.31343283582089</v>
      </c>
      <c r="V28" s="84">
        <f>'[7]10'!AA28</f>
        <v>234</v>
      </c>
      <c r="W28" s="46">
        <f>[17]Шаблон!$T28</f>
        <v>138</v>
      </c>
      <c r="X28" s="57">
        <f t="shared" si="6"/>
        <v>58.974358974358978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A16" sqref="A16:A17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90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14168</v>
      </c>
      <c r="C8" s="62">
        <f>'12'!B7</f>
        <v>8346</v>
      </c>
      <c r="D8" s="63">
        <f>'13'!B7</f>
        <v>5822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13403</v>
      </c>
      <c r="C9" s="63">
        <f>'12'!C7</f>
        <v>7947</v>
      </c>
      <c r="D9" s="63">
        <f>'13'!C7</f>
        <v>5456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1670</v>
      </c>
      <c r="C10" s="63">
        <f>'12'!D7</f>
        <v>838</v>
      </c>
      <c r="D10" s="63">
        <f>'13'!D7</f>
        <v>832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557</v>
      </c>
      <c r="C11" s="63">
        <f>'12'!F7</f>
        <v>143</v>
      </c>
      <c r="D11" s="63">
        <f>'13'!F7</f>
        <v>414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192</v>
      </c>
      <c r="C12" s="63">
        <f>'12'!G7</f>
        <v>33</v>
      </c>
      <c r="D12" s="63">
        <f>'13'!G7</f>
        <v>159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11341</v>
      </c>
      <c r="C13" s="63">
        <f>'12'!H7</f>
        <v>6660</v>
      </c>
      <c r="D13" s="63">
        <f>'13'!H7</f>
        <v>4681</v>
      </c>
      <c r="E13" s="18"/>
      <c r="F13" s="18"/>
    </row>
    <row r="14" spans="1:6" s="3" customFormat="1" ht="12.75" customHeight="1" x14ac:dyDescent="0.25">
      <c r="A14" s="101" t="s">
        <v>91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9800</v>
      </c>
      <c r="C18" s="64">
        <f>'12'!I7</f>
        <v>5888</v>
      </c>
      <c r="D18" s="59">
        <f>'13'!I7</f>
        <v>3912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9507</v>
      </c>
      <c r="C19" s="64">
        <f>'12'!J7</f>
        <v>5731</v>
      </c>
      <c r="D19" s="59">
        <f>'13'!J7</f>
        <v>3776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7835</v>
      </c>
      <c r="C20" s="64">
        <f>'12'!K7</f>
        <v>4532</v>
      </c>
      <c r="D20" s="59">
        <f>'13'!K7</f>
        <v>3303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8346</v>
      </c>
      <c r="C7" s="28">
        <f t="shared" si="0"/>
        <v>7947</v>
      </c>
      <c r="D7" s="28">
        <f t="shared" si="0"/>
        <v>838</v>
      </c>
      <c r="E7" s="73">
        <f t="shared" si="0"/>
        <v>753</v>
      </c>
      <c r="F7" s="28">
        <f t="shared" si="0"/>
        <v>143</v>
      </c>
      <c r="G7" s="28">
        <f t="shared" si="0"/>
        <v>33</v>
      </c>
      <c r="H7" s="28">
        <f t="shared" si="0"/>
        <v>6660</v>
      </c>
      <c r="I7" s="28">
        <f t="shared" si="0"/>
        <v>5888</v>
      </c>
      <c r="J7" s="28">
        <f t="shared" si="0"/>
        <v>5731</v>
      </c>
      <c r="K7" s="28">
        <f t="shared" si="0"/>
        <v>4532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[18]Шаблон!$M8+[18]Шаблон!$K8-[18]Шаблон!$L8+[15]Матриця!$I12</f>
        <v>447</v>
      </c>
      <c r="C8" s="31">
        <f>[15]Матриця!$I12</f>
        <v>436</v>
      </c>
      <c r="D8" s="31">
        <f>[15]Матриця!$AD12+[18]Шаблон!$D8</f>
        <v>72</v>
      </c>
      <c r="E8" s="70">
        <f>[15]Матриця!$AD12</f>
        <v>65</v>
      </c>
      <c r="F8" s="31">
        <f>[19]Шаблон!$J8</f>
        <v>27</v>
      </c>
      <c r="G8" s="31">
        <f>[19]Шаблон!$K8+[19]Шаблон!$L8+[18]Шаблон!$G8</f>
        <v>4</v>
      </c>
      <c r="H8" s="46">
        <f>'[8]1'!$I11</f>
        <v>417</v>
      </c>
      <c r="I8" s="46">
        <f>[18]Шаблон!$M8+[15]Матриця!$AL12</f>
        <v>270</v>
      </c>
      <c r="J8" s="46">
        <f>[15]Матриця!$AL12</f>
        <v>269</v>
      </c>
      <c r="K8" s="46">
        <f>[19]Шаблон!$T8</f>
        <v>248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[18]Шаблон!$M9+[18]Шаблон!$K9-[18]Шаблон!$L9+[15]Матриця!$I13</f>
        <v>230</v>
      </c>
      <c r="C9" s="84">
        <f>[15]Матриця!$I13</f>
        <v>229</v>
      </c>
      <c r="D9" s="84">
        <f>[15]Матриця!$AD13+[18]Шаблон!$D9</f>
        <v>18</v>
      </c>
      <c r="E9" s="70">
        <f>[15]Матриця!$AD13</f>
        <v>17</v>
      </c>
      <c r="F9" s="84">
        <f>[19]Шаблон!$J9</f>
        <v>1</v>
      </c>
      <c r="G9" s="84">
        <f>[19]Шаблон!$K9+[19]Шаблон!$L9+[18]Шаблон!$G9</f>
        <v>1</v>
      </c>
      <c r="H9" s="46">
        <f>'[8]1'!$I12</f>
        <v>197</v>
      </c>
      <c r="I9" s="46">
        <f>[18]Шаблон!$M9+[15]Матриця!$AL13</f>
        <v>170</v>
      </c>
      <c r="J9" s="46">
        <f>[15]Матриця!$AL13</f>
        <v>170</v>
      </c>
      <c r="K9" s="46">
        <f>[19]Шаблон!$T9</f>
        <v>159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[18]Шаблон!$M10+[18]Шаблон!$K10-[18]Шаблон!$L10+[15]Матриця!$I14</f>
        <v>262</v>
      </c>
      <c r="C10" s="84">
        <f>[15]Матриця!$I14</f>
        <v>261</v>
      </c>
      <c r="D10" s="84">
        <f>[15]Матриця!$AD14+[18]Шаблон!$D10</f>
        <v>21</v>
      </c>
      <c r="E10" s="70">
        <f>[15]Матриця!$AD14</f>
        <v>21</v>
      </c>
      <c r="F10" s="84">
        <f>[19]Шаблон!$J10</f>
        <v>7</v>
      </c>
      <c r="G10" s="84">
        <f>[19]Шаблон!$K10+[19]Шаблон!$L10+[18]Шаблон!$G10</f>
        <v>0</v>
      </c>
      <c r="H10" s="46">
        <f>'[8]1'!$I13</f>
        <v>221</v>
      </c>
      <c r="I10" s="46">
        <f>[18]Шаблон!$M10+[15]Матриця!$AL14</f>
        <v>196</v>
      </c>
      <c r="J10" s="46">
        <f>[15]Матриця!$AL14</f>
        <v>195</v>
      </c>
      <c r="K10" s="46">
        <f>[19]Шаблон!$T10</f>
        <v>154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[18]Шаблон!$M11+[18]Шаблон!$K11-[18]Шаблон!$L11+[15]Матриця!$I15</f>
        <v>420</v>
      </c>
      <c r="C11" s="84">
        <f>[15]Матриця!$I15</f>
        <v>409</v>
      </c>
      <c r="D11" s="84">
        <f>[15]Матриця!$AD15+[18]Шаблон!$D11</f>
        <v>21</v>
      </c>
      <c r="E11" s="70">
        <f>[15]Матриця!$AD15</f>
        <v>21</v>
      </c>
      <c r="F11" s="84">
        <f>[19]Шаблон!$J11</f>
        <v>6</v>
      </c>
      <c r="G11" s="84">
        <f>[19]Шаблон!$K11+[19]Шаблон!$L11+[18]Шаблон!$G11</f>
        <v>4</v>
      </c>
      <c r="H11" s="46">
        <f>'[8]1'!$I14</f>
        <v>403</v>
      </c>
      <c r="I11" s="46">
        <f>[18]Шаблон!$M11+[15]Матриця!$AL15</f>
        <v>320</v>
      </c>
      <c r="J11" s="46">
        <f>[15]Матриця!$AL15</f>
        <v>314</v>
      </c>
      <c r="K11" s="46">
        <f>[19]Шаблон!$T11</f>
        <v>169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[18]Шаблон!$M12+[18]Шаблон!$K12-[18]Шаблон!$L12+[15]Матриця!$I16</f>
        <v>251</v>
      </c>
      <c r="C12" s="84">
        <f>[15]Матриця!$I16</f>
        <v>249</v>
      </c>
      <c r="D12" s="84">
        <f>[15]Матриця!$AD16+[18]Шаблон!$D12</f>
        <v>22</v>
      </c>
      <c r="E12" s="70">
        <f>[15]Матриця!$AD16</f>
        <v>21</v>
      </c>
      <c r="F12" s="84">
        <f>[19]Шаблон!$J12</f>
        <v>7</v>
      </c>
      <c r="G12" s="84">
        <f>[19]Шаблон!$K12+[19]Шаблон!$L12+[18]Шаблон!$G12</f>
        <v>0</v>
      </c>
      <c r="H12" s="46">
        <f>'[8]1'!$I15</f>
        <v>234</v>
      </c>
      <c r="I12" s="46">
        <f>[18]Шаблон!$M12+[15]Матриця!$AL16</f>
        <v>184</v>
      </c>
      <c r="J12" s="46">
        <f>[15]Матриця!$AL16</f>
        <v>183</v>
      </c>
      <c r="K12" s="46">
        <f>[19]Шаблон!$T12</f>
        <v>157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[18]Шаблон!$M13+[18]Шаблон!$K13-[18]Шаблон!$L13+[15]Матриця!$I17</f>
        <v>299</v>
      </c>
      <c r="C13" s="84">
        <f>[15]Матриця!$I17</f>
        <v>296</v>
      </c>
      <c r="D13" s="84">
        <f>[15]Матриця!$AD17+[18]Шаблон!$D13</f>
        <v>20</v>
      </c>
      <c r="E13" s="70">
        <f>[15]Матриця!$AD17</f>
        <v>18</v>
      </c>
      <c r="F13" s="84">
        <f>[19]Шаблон!$J13</f>
        <v>3</v>
      </c>
      <c r="G13" s="84">
        <f>[19]Шаблон!$K13+[19]Шаблон!$L13+[18]Шаблон!$G13</f>
        <v>0</v>
      </c>
      <c r="H13" s="46">
        <f>'[8]1'!$I16</f>
        <v>266</v>
      </c>
      <c r="I13" s="46">
        <f>[18]Шаблон!$M13+[15]Матриця!$AL17</f>
        <v>229</v>
      </c>
      <c r="J13" s="46">
        <f>[15]Матриця!$AL17</f>
        <v>228</v>
      </c>
      <c r="K13" s="46">
        <f>[19]Шаблон!$T13</f>
        <v>183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[18]Шаблон!$M14+[18]Шаблон!$K14-[18]Шаблон!$L14+[15]Матриця!$I18</f>
        <v>188</v>
      </c>
      <c r="C14" s="84">
        <f>[15]Матриця!$I18</f>
        <v>187</v>
      </c>
      <c r="D14" s="84">
        <f>[15]Матриця!$AD18+[18]Шаблон!$D14</f>
        <v>8</v>
      </c>
      <c r="E14" s="70">
        <f>[15]Матриця!$AD18</f>
        <v>8</v>
      </c>
      <c r="F14" s="84">
        <f>[19]Шаблон!$J14</f>
        <v>0</v>
      </c>
      <c r="G14" s="84">
        <f>[19]Шаблон!$K14+[19]Шаблон!$L14+[18]Шаблон!$G14</f>
        <v>0</v>
      </c>
      <c r="H14" s="46">
        <f>'[8]1'!$I17</f>
        <v>161</v>
      </c>
      <c r="I14" s="46">
        <f>[18]Шаблон!$M14+[15]Матриця!$AL18</f>
        <v>127</v>
      </c>
      <c r="J14" s="46">
        <f>[15]Матриця!$AL18</f>
        <v>126</v>
      </c>
      <c r="K14" s="46">
        <f>[19]Шаблон!$T14</f>
        <v>82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[18]Шаблон!$M15+[18]Шаблон!$K15-[18]Шаблон!$L15+[15]Матриця!$I19</f>
        <v>276</v>
      </c>
      <c r="C15" s="84">
        <f>[15]Матриця!$I19</f>
        <v>272</v>
      </c>
      <c r="D15" s="84">
        <f>[15]Матриця!$AD19+[18]Шаблон!$D15</f>
        <v>19</v>
      </c>
      <c r="E15" s="70">
        <f>[15]Матриця!$AD19</f>
        <v>17</v>
      </c>
      <c r="F15" s="84">
        <f>[19]Шаблон!$J15</f>
        <v>15</v>
      </c>
      <c r="G15" s="84">
        <f>[19]Шаблон!$K15+[19]Шаблон!$L15+[18]Шаблон!$G15</f>
        <v>2</v>
      </c>
      <c r="H15" s="46">
        <f>'[8]1'!$I18</f>
        <v>233</v>
      </c>
      <c r="I15" s="46">
        <f>[18]Шаблон!$M15+[15]Матриця!$AL19</f>
        <v>218</v>
      </c>
      <c r="J15" s="46">
        <f>[15]Матриця!$AL19</f>
        <v>218</v>
      </c>
      <c r="K15" s="46">
        <f>[19]Шаблон!$T15</f>
        <v>161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[18]Шаблон!$M16+[18]Шаблон!$K16-[18]Шаблон!$L16+[15]Матриця!$I20</f>
        <v>154</v>
      </c>
      <c r="C16" s="84">
        <f>[15]Матриця!$I20</f>
        <v>151</v>
      </c>
      <c r="D16" s="84">
        <f>[15]Матриця!$AD20+[18]Шаблон!$D16</f>
        <v>19</v>
      </c>
      <c r="E16" s="70">
        <f>[15]Матриця!$AD20</f>
        <v>17</v>
      </c>
      <c r="F16" s="84">
        <f>[19]Шаблон!$J16</f>
        <v>4</v>
      </c>
      <c r="G16" s="84">
        <f>[19]Шаблон!$K16+[19]Шаблон!$L16+[18]Шаблон!$G16</f>
        <v>0</v>
      </c>
      <c r="H16" s="46">
        <f>'[8]1'!$I19</f>
        <v>151</v>
      </c>
      <c r="I16" s="46">
        <f>[18]Шаблон!$M16+[15]Матриця!$AL20</f>
        <v>116</v>
      </c>
      <c r="J16" s="46">
        <f>[15]Матриця!$AL20</f>
        <v>115</v>
      </c>
      <c r="K16" s="46">
        <f>[19]Шаблон!$T16</f>
        <v>109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[18]Шаблон!$M17+[18]Шаблон!$K17-[18]Шаблон!$L17+[15]Матриця!$I21</f>
        <v>323</v>
      </c>
      <c r="C17" s="84">
        <f>[15]Матриця!$I21</f>
        <v>313</v>
      </c>
      <c r="D17" s="84">
        <f>[15]Матриця!$AD21+[18]Шаблон!$D17</f>
        <v>32</v>
      </c>
      <c r="E17" s="70">
        <f>[15]Матриця!$AD21</f>
        <v>28</v>
      </c>
      <c r="F17" s="84">
        <f>[19]Шаблон!$J17</f>
        <v>3</v>
      </c>
      <c r="G17" s="84">
        <f>[19]Шаблон!$K17+[19]Шаблон!$L17+[18]Шаблон!$G17</f>
        <v>3</v>
      </c>
      <c r="H17" s="46">
        <f>'[8]1'!$I20</f>
        <v>187</v>
      </c>
      <c r="I17" s="46">
        <f>[18]Шаблон!$M17+[15]Матриця!$AL21</f>
        <v>221</v>
      </c>
      <c r="J17" s="46">
        <f>[15]Матриця!$AL21</f>
        <v>220</v>
      </c>
      <c r="K17" s="46">
        <f>[19]Шаблон!$T17</f>
        <v>170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[18]Шаблон!$M18+[18]Шаблон!$K18-[18]Шаблон!$L18+[15]Матриця!$I22</f>
        <v>265</v>
      </c>
      <c r="C18" s="84">
        <f>[15]Матриця!$I22</f>
        <v>263</v>
      </c>
      <c r="D18" s="84">
        <f>[15]Матриця!$AD22+[18]Шаблон!$D18</f>
        <v>26</v>
      </c>
      <c r="E18" s="70">
        <f>[15]Матриця!$AD22</f>
        <v>25</v>
      </c>
      <c r="F18" s="84">
        <f>[19]Шаблон!$J18</f>
        <v>2</v>
      </c>
      <c r="G18" s="84">
        <f>[19]Шаблон!$K18+[19]Шаблон!$L18+[18]Шаблон!$G18</f>
        <v>0</v>
      </c>
      <c r="H18" s="46">
        <f>'[8]1'!$I21</f>
        <v>207</v>
      </c>
      <c r="I18" s="46">
        <f>[18]Шаблон!$M18+[15]Матриця!$AL22</f>
        <v>197</v>
      </c>
      <c r="J18" s="46">
        <f>[15]Матриця!$AL22</f>
        <v>195</v>
      </c>
      <c r="K18" s="46">
        <f>[19]Шаблон!$T18</f>
        <v>142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[18]Шаблон!$M19+[18]Шаблон!$K19-[18]Шаблон!$L19+[15]Матриця!$I23</f>
        <v>464</v>
      </c>
      <c r="C19" s="84">
        <f>[15]Матриця!$I23</f>
        <v>452</v>
      </c>
      <c r="D19" s="84">
        <f>[15]Матриця!$AD23+[18]Шаблон!$D19</f>
        <v>62</v>
      </c>
      <c r="E19" s="70">
        <f>[15]Матриця!$AD23</f>
        <v>57</v>
      </c>
      <c r="F19" s="84">
        <f>[19]Шаблон!$J19</f>
        <v>0</v>
      </c>
      <c r="G19" s="84">
        <f>[19]Шаблон!$K19+[19]Шаблон!$L19+[18]Шаблон!$G19</f>
        <v>1</v>
      </c>
      <c r="H19" s="46">
        <f>'[8]1'!$I22</f>
        <v>393</v>
      </c>
      <c r="I19" s="46">
        <f>[18]Шаблон!$M19+[15]Матриця!$AL23</f>
        <v>325</v>
      </c>
      <c r="J19" s="46">
        <f>[15]Матриця!$AL23</f>
        <v>323</v>
      </c>
      <c r="K19" s="46">
        <f>[19]Шаблон!$T19</f>
        <v>287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[18]Шаблон!$M20+[18]Шаблон!$K20-[18]Шаблон!$L20+[15]Матриця!$I24</f>
        <v>158</v>
      </c>
      <c r="C20" s="84">
        <f>[15]Матриця!$I24</f>
        <v>146</v>
      </c>
      <c r="D20" s="84">
        <f>[15]Матриця!$AD24+[18]Шаблон!$D20</f>
        <v>35</v>
      </c>
      <c r="E20" s="70">
        <f>[15]Матриця!$AD24</f>
        <v>34</v>
      </c>
      <c r="F20" s="84">
        <f>[19]Шаблон!$J20</f>
        <v>17</v>
      </c>
      <c r="G20" s="84">
        <f>[19]Шаблон!$K20+[19]Шаблон!$L20+[18]Шаблон!$G20</f>
        <v>1</v>
      </c>
      <c r="H20" s="46">
        <f>'[8]1'!$I23</f>
        <v>127</v>
      </c>
      <c r="I20" s="46">
        <f>[18]Шаблон!$M20+[15]Матриця!$AL24</f>
        <v>99</v>
      </c>
      <c r="J20" s="46">
        <f>[15]Матриця!$AL24</f>
        <v>96</v>
      </c>
      <c r="K20" s="46">
        <f>[19]Шаблон!$T20</f>
        <v>69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[18]Шаблон!$M21+[18]Шаблон!$K21-[18]Шаблон!$L21+[15]Матриця!$I25</f>
        <v>228</v>
      </c>
      <c r="C21" s="84">
        <f>[15]Матриця!$I25</f>
        <v>184</v>
      </c>
      <c r="D21" s="84">
        <f>[15]Матриця!$AD25+[18]Шаблон!$D21</f>
        <v>23</v>
      </c>
      <c r="E21" s="70">
        <f>[15]Матриця!$AD25</f>
        <v>18</v>
      </c>
      <c r="F21" s="84">
        <f>[19]Шаблон!$J21</f>
        <v>1</v>
      </c>
      <c r="G21" s="84">
        <f>[19]Шаблон!$K21+[19]Шаблон!$L21+[18]Шаблон!$G21</f>
        <v>0</v>
      </c>
      <c r="H21" s="46">
        <f>'[8]1'!$I24</f>
        <v>164</v>
      </c>
      <c r="I21" s="46">
        <f>[18]Шаблон!$M21+[15]Матриця!$AL25</f>
        <v>180</v>
      </c>
      <c r="J21" s="46">
        <f>[15]Матриця!$AL25</f>
        <v>142</v>
      </c>
      <c r="K21" s="46">
        <f>[19]Шаблон!$T21</f>
        <v>120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[18]Шаблон!$M22+[18]Шаблон!$K22-[18]Шаблон!$L22+[15]Матриця!$I26</f>
        <v>191</v>
      </c>
      <c r="C22" s="84">
        <f>[15]Матриця!$I26</f>
        <v>189</v>
      </c>
      <c r="D22" s="84">
        <f>[15]Матриця!$AD26+[18]Шаблон!$D22</f>
        <v>10</v>
      </c>
      <c r="E22" s="70">
        <f>[15]Матриця!$AD26</f>
        <v>9</v>
      </c>
      <c r="F22" s="84">
        <f>[19]Шаблон!$J22</f>
        <v>1</v>
      </c>
      <c r="G22" s="84">
        <f>[19]Шаблон!$K22+[19]Шаблон!$L22+[18]Шаблон!$G22</f>
        <v>2</v>
      </c>
      <c r="H22" s="46">
        <f>'[8]1'!$I25</f>
        <v>58</v>
      </c>
      <c r="I22" s="46">
        <f>[18]Шаблон!$M22+[15]Матриця!$AL26</f>
        <v>163</v>
      </c>
      <c r="J22" s="46">
        <f>[15]Матриця!$AL26</f>
        <v>163</v>
      </c>
      <c r="K22" s="46">
        <f>[19]Шаблон!$T22</f>
        <v>129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[18]Шаблон!$M23+[18]Шаблон!$K23-[18]Шаблон!$L23+[15]Матриця!$I27</f>
        <v>324</v>
      </c>
      <c r="C23" s="84">
        <f>[15]Матриця!$I27</f>
        <v>324</v>
      </c>
      <c r="D23" s="84">
        <f>[15]Матриця!$AD27+[18]Шаблон!$D23</f>
        <v>16</v>
      </c>
      <c r="E23" s="70">
        <f>[15]Матриця!$AD27</f>
        <v>16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160</v>
      </c>
      <c r="I23" s="46">
        <f>[18]Шаблон!$M23+[15]Матриця!$AL27</f>
        <v>265</v>
      </c>
      <c r="J23" s="46">
        <f>[15]Матриця!$AL27</f>
        <v>265</v>
      </c>
      <c r="K23" s="46">
        <f>[19]Шаблон!$T23</f>
        <v>161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[18]Шаблон!$M24+[18]Шаблон!$K24-[18]Шаблон!$L24+[15]Матриця!$I28</f>
        <v>262</v>
      </c>
      <c r="C24" s="84">
        <f>[15]Матриця!$I28</f>
        <v>261</v>
      </c>
      <c r="D24" s="84">
        <f>[15]Матриця!$AD28+[18]Шаблон!$D24</f>
        <v>19</v>
      </c>
      <c r="E24" s="70">
        <f>[15]Матриця!$AD28</f>
        <v>18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86</v>
      </c>
      <c r="I24" s="46">
        <f>[18]Шаблон!$M24+[15]Матриця!$AL28</f>
        <v>212</v>
      </c>
      <c r="J24" s="46">
        <f>[15]Матриця!$AL28</f>
        <v>212</v>
      </c>
      <c r="K24" s="46">
        <f>[19]Шаблон!$T24</f>
        <v>160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[18]Шаблон!$M25+[18]Шаблон!$K25-[18]Шаблон!$L25+[15]Матриця!$I29</f>
        <v>252</v>
      </c>
      <c r="C25" s="84">
        <f>[15]Матриця!$I29</f>
        <v>216</v>
      </c>
      <c r="D25" s="84">
        <f>[15]Матриця!$AD29+[18]Шаблон!$D25</f>
        <v>22</v>
      </c>
      <c r="E25" s="70">
        <f>[15]Матриця!$AD29</f>
        <v>18</v>
      </c>
      <c r="F25" s="84">
        <f>[19]Шаблон!$J25</f>
        <v>7</v>
      </c>
      <c r="G25" s="84">
        <f>[19]Шаблон!$K25+[19]Шаблон!$L25+[18]Шаблон!$G25</f>
        <v>0</v>
      </c>
      <c r="H25" s="46">
        <f>'[8]1'!$I28</f>
        <v>184</v>
      </c>
      <c r="I25" s="46">
        <f>[18]Шаблон!$M25+[15]Матриця!$AL29</f>
        <v>148</v>
      </c>
      <c r="J25" s="46">
        <f>[15]Матриця!$AL29</f>
        <v>140</v>
      </c>
      <c r="K25" s="46">
        <f>[19]Шаблон!$T25</f>
        <v>116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[18]Шаблон!$M26+[18]Шаблон!$K26-[18]Шаблон!$L26+[15]Матриця!$I30</f>
        <v>2089</v>
      </c>
      <c r="C26" s="84">
        <f>[15]Матриця!$I30</f>
        <v>1873</v>
      </c>
      <c r="D26" s="84">
        <f>[15]Матриця!$AD30+[18]Шаблон!$D26</f>
        <v>248</v>
      </c>
      <c r="E26" s="70">
        <f>[15]Матриця!$AD30</f>
        <v>214</v>
      </c>
      <c r="F26" s="84">
        <f>[19]Шаблон!$J26</f>
        <v>14</v>
      </c>
      <c r="G26" s="84">
        <f>[19]Шаблон!$K26+[19]Шаблон!$L26+[18]Шаблон!$G26</f>
        <v>2</v>
      </c>
      <c r="H26" s="46">
        <f>'[8]1'!$I29</f>
        <v>1649</v>
      </c>
      <c r="I26" s="46">
        <f>[18]Шаблон!$M26+[15]Матриця!$AL30</f>
        <v>1323</v>
      </c>
      <c r="J26" s="46">
        <f>[15]Матриця!$AL30</f>
        <v>1241</v>
      </c>
      <c r="K26" s="46">
        <f>[19]Шаблон!$T26</f>
        <v>974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[18]Шаблон!$M27+[18]Шаблон!$K27-[18]Шаблон!$L27+[15]Матриця!$I31</f>
        <v>618</v>
      </c>
      <c r="C27" s="84">
        <f>[15]Матриця!$I31</f>
        <v>606</v>
      </c>
      <c r="D27" s="84">
        <f>[15]Матриця!$AD31+[18]Шаблон!$D27</f>
        <v>60</v>
      </c>
      <c r="E27" s="70">
        <f>[15]Матриця!$AD31</f>
        <v>54</v>
      </c>
      <c r="F27" s="84">
        <f>[19]Шаблон!$J27</f>
        <v>22</v>
      </c>
      <c r="G27" s="84">
        <f>[19]Шаблон!$K27+[19]Шаблон!$L27+[18]Шаблон!$G27</f>
        <v>13</v>
      </c>
      <c r="H27" s="46">
        <f>'[8]1'!$I30</f>
        <v>556</v>
      </c>
      <c r="I27" s="46">
        <f>[18]Шаблон!$M27+[15]Матриця!$AL31</f>
        <v>451</v>
      </c>
      <c r="J27" s="46">
        <f>[15]Матриця!$AL31</f>
        <v>447</v>
      </c>
      <c r="K27" s="46">
        <f>[19]Шаблон!$T27</f>
        <v>381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[18]Шаблон!$M28+[18]Шаблон!$K28-[18]Шаблон!$L28+[15]Матриця!$I32</f>
        <v>645</v>
      </c>
      <c r="C28" s="84">
        <f>[15]Матриця!$I32</f>
        <v>630</v>
      </c>
      <c r="D28" s="84">
        <f>[15]Матриця!$AD32+[18]Шаблон!$D28</f>
        <v>65</v>
      </c>
      <c r="E28" s="70">
        <f>[15]Матриця!$AD32</f>
        <v>57</v>
      </c>
      <c r="F28" s="84">
        <f>[19]Шаблон!$J28</f>
        <v>6</v>
      </c>
      <c r="G28" s="84">
        <f>[19]Шаблон!$K28+[19]Шаблон!$L28+[18]Шаблон!$G28</f>
        <v>0</v>
      </c>
      <c r="H28" s="46">
        <f>'[8]1'!$I31</f>
        <v>606</v>
      </c>
      <c r="I28" s="46">
        <f>[18]Шаблон!$M28+[15]Матриця!$AL32</f>
        <v>474</v>
      </c>
      <c r="J28" s="46">
        <f>[15]Матриця!$AL32</f>
        <v>469</v>
      </c>
      <c r="K28" s="46">
        <f>[19]Шаблон!$T28</f>
        <v>401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L3" sqref="L3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5822</v>
      </c>
      <c r="C7" s="28">
        <f t="shared" si="0"/>
        <v>5456</v>
      </c>
      <c r="D7" s="28">
        <f t="shared" si="0"/>
        <v>832</v>
      </c>
      <c r="E7" s="83">
        <f t="shared" si="0"/>
        <v>747</v>
      </c>
      <c r="F7" s="28">
        <f t="shared" si="0"/>
        <v>414</v>
      </c>
      <c r="G7" s="28">
        <f t="shared" si="0"/>
        <v>159</v>
      </c>
      <c r="H7" s="28">
        <f t="shared" si="0"/>
        <v>4681</v>
      </c>
      <c r="I7" s="28">
        <f t="shared" si="0"/>
        <v>3912</v>
      </c>
      <c r="J7" s="28">
        <f t="shared" si="0"/>
        <v>3776</v>
      </c>
      <c r="K7" s="28">
        <f t="shared" si="0"/>
        <v>3303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324</v>
      </c>
      <c r="C8" s="31">
        <f>'[20]2020-21'!$G10-'12'!C8</f>
        <v>311</v>
      </c>
      <c r="D8" s="31">
        <f>'[20]2020-21'!$O10-'12'!D8</f>
        <v>57</v>
      </c>
      <c r="E8" s="74">
        <f>'[20]2020-21'!$S10-'12'!E8</f>
        <v>47</v>
      </c>
      <c r="F8" s="31">
        <f>'[20]2020-21'!$AV10-'12'!F8</f>
        <v>28</v>
      </c>
      <c r="G8" s="31">
        <f>'[20]2020-21'!$BJ10-'12'!G8</f>
        <v>9</v>
      </c>
      <c r="H8" s="46">
        <f>'[8]1'!$C11-'12'!H8</f>
        <v>304</v>
      </c>
      <c r="I8" s="46">
        <f>'[20]2020-21'!$DK10-'12'!I8</f>
        <v>200</v>
      </c>
      <c r="J8" s="46">
        <f>'[20]2020-21'!$DO10-'12'!J8</f>
        <v>199</v>
      </c>
      <c r="K8" s="46">
        <f>'[20]2020-21'!$DS10-'12'!K8</f>
        <v>189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166</v>
      </c>
      <c r="C9" s="84">
        <f>'[20]2020-21'!$G11-'12'!C9</f>
        <v>161</v>
      </c>
      <c r="D9" s="84">
        <f>'[20]2020-21'!$O11-'12'!D9</f>
        <v>47</v>
      </c>
      <c r="E9" s="84">
        <f>'[20]2020-21'!$S11-'12'!E9</f>
        <v>45</v>
      </c>
      <c r="F9" s="84">
        <f>'[20]2020-21'!$AV11-'12'!F9</f>
        <v>20</v>
      </c>
      <c r="G9" s="84">
        <f>'[20]2020-21'!$BJ11-'12'!G9</f>
        <v>3</v>
      </c>
      <c r="H9" s="46">
        <f>'[8]1'!$C12-'12'!H9</f>
        <v>133</v>
      </c>
      <c r="I9" s="46">
        <f>'[20]2020-21'!$DK11-'12'!I9</f>
        <v>87</v>
      </c>
      <c r="J9" s="46">
        <f>'[20]2020-21'!$DO11-'12'!J9</f>
        <v>85</v>
      </c>
      <c r="K9" s="46">
        <f>'[20]2020-21'!$DS11-'12'!K9</f>
        <v>78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175</v>
      </c>
      <c r="C10" s="84">
        <f>'[20]2020-21'!$G12-'12'!C10</f>
        <v>172</v>
      </c>
      <c r="D10" s="84">
        <f>'[20]2020-21'!$O12-'12'!D10</f>
        <v>46</v>
      </c>
      <c r="E10" s="84">
        <f>'[20]2020-21'!$S12-'12'!E10</f>
        <v>46</v>
      </c>
      <c r="F10" s="84">
        <f>'[20]2020-21'!$AV12-'12'!F10</f>
        <v>31</v>
      </c>
      <c r="G10" s="84">
        <f>'[20]2020-21'!$BJ12-'12'!G10</f>
        <v>5</v>
      </c>
      <c r="H10" s="46">
        <f>'[8]1'!$C13-'12'!H10</f>
        <v>147</v>
      </c>
      <c r="I10" s="46">
        <f>'[20]2020-21'!$DK12-'12'!I10</f>
        <v>88</v>
      </c>
      <c r="J10" s="46">
        <f>'[20]2020-21'!$DO12-'12'!J10</f>
        <v>88</v>
      </c>
      <c r="K10" s="46">
        <f>'[20]2020-21'!$DS12-'12'!K10</f>
        <v>77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217</v>
      </c>
      <c r="C11" s="84">
        <f>'[20]2020-21'!$G13-'12'!C11</f>
        <v>213</v>
      </c>
      <c r="D11" s="84">
        <f>'[20]2020-21'!$O13-'12'!D11</f>
        <v>16</v>
      </c>
      <c r="E11" s="84">
        <f>'[20]2020-21'!$S13-'12'!E11</f>
        <v>15</v>
      </c>
      <c r="F11" s="84">
        <f>'[20]2020-21'!$AV13-'12'!F11</f>
        <v>1</v>
      </c>
      <c r="G11" s="84">
        <f>'[20]2020-21'!$BJ13-'12'!G11</f>
        <v>3</v>
      </c>
      <c r="H11" s="46">
        <f>'[8]1'!$C14-'12'!H11</f>
        <v>210</v>
      </c>
      <c r="I11" s="46">
        <f>'[20]2020-21'!$DK13-'12'!I11</f>
        <v>184</v>
      </c>
      <c r="J11" s="46">
        <f>'[20]2020-21'!$DO13-'12'!J11</f>
        <v>182</v>
      </c>
      <c r="K11" s="46">
        <f>'[20]2020-21'!$DS13-'12'!K11</f>
        <v>153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217</v>
      </c>
      <c r="C12" s="84">
        <f>'[20]2020-21'!$G14-'12'!C12</f>
        <v>214</v>
      </c>
      <c r="D12" s="84">
        <f>'[20]2020-21'!$O14-'12'!D12</f>
        <v>27</v>
      </c>
      <c r="E12" s="84">
        <f>'[20]2020-21'!$S14-'12'!E12</f>
        <v>24</v>
      </c>
      <c r="F12" s="84">
        <f>'[20]2020-21'!$AV14-'12'!F12</f>
        <v>21</v>
      </c>
      <c r="G12" s="84">
        <f>'[20]2020-21'!$BJ14-'12'!G12</f>
        <v>6</v>
      </c>
      <c r="H12" s="46">
        <f>'[8]1'!$C15-'12'!H12</f>
        <v>203</v>
      </c>
      <c r="I12" s="46">
        <f>'[20]2020-21'!$DK14-'12'!I12</f>
        <v>146</v>
      </c>
      <c r="J12" s="46">
        <f>'[20]2020-21'!$DO14-'12'!J12</f>
        <v>146</v>
      </c>
      <c r="K12" s="46">
        <f>'[20]2020-21'!$DS14-'12'!K12</f>
        <v>129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182</v>
      </c>
      <c r="C13" s="84">
        <f>'[20]2020-21'!$G15-'12'!C13</f>
        <v>179</v>
      </c>
      <c r="D13" s="84">
        <f>'[20]2020-21'!$O15-'12'!D13</f>
        <v>15</v>
      </c>
      <c r="E13" s="84">
        <f>'[20]2020-21'!$S15-'12'!E13</f>
        <v>14</v>
      </c>
      <c r="F13" s="84">
        <f>'[20]2020-21'!$AV15-'12'!F13</f>
        <v>3</v>
      </c>
      <c r="G13" s="84">
        <f>'[20]2020-21'!$BJ15-'12'!G13</f>
        <v>4</v>
      </c>
      <c r="H13" s="46">
        <f>'[8]1'!$C16-'12'!H13</f>
        <v>159</v>
      </c>
      <c r="I13" s="46">
        <f>'[20]2020-21'!$DK15-'12'!I13</f>
        <v>132</v>
      </c>
      <c r="J13" s="46">
        <f>'[20]2020-21'!$DO15-'12'!J13</f>
        <v>131</v>
      </c>
      <c r="K13" s="46">
        <f>'[20]2020-21'!$DS15-'12'!K13</f>
        <v>110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110</v>
      </c>
      <c r="C14" s="84">
        <f>'[20]2020-21'!$G16-'12'!C14</f>
        <v>110</v>
      </c>
      <c r="D14" s="84">
        <f>'[20]2020-21'!$O16-'12'!D14</f>
        <v>2</v>
      </c>
      <c r="E14" s="84">
        <f>'[20]2020-21'!$S16-'12'!E14</f>
        <v>2</v>
      </c>
      <c r="F14" s="84">
        <f>'[20]2020-21'!$AV16-'12'!F14</f>
        <v>0</v>
      </c>
      <c r="G14" s="84">
        <f>'[20]2020-21'!$BJ16-'12'!G14</f>
        <v>2</v>
      </c>
      <c r="H14" s="46">
        <f>'[8]1'!$C17-'12'!H14</f>
        <v>94</v>
      </c>
      <c r="I14" s="46">
        <f>'[20]2020-21'!$DK16-'12'!I14</f>
        <v>82</v>
      </c>
      <c r="J14" s="46">
        <f>'[20]2020-21'!$DO16-'12'!J14</f>
        <v>82</v>
      </c>
      <c r="K14" s="46">
        <f>'[20]2020-21'!$DS16-'12'!K14</f>
        <v>73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199</v>
      </c>
      <c r="C15" s="84">
        <f>'[20]2020-21'!$G17-'12'!C15</f>
        <v>188</v>
      </c>
      <c r="D15" s="84">
        <f>'[20]2020-21'!$O17-'12'!D15</f>
        <v>34</v>
      </c>
      <c r="E15" s="84">
        <f>'[20]2020-21'!$S17-'12'!E15</f>
        <v>30</v>
      </c>
      <c r="F15" s="84">
        <f>'[20]2020-21'!$AV17-'12'!F15</f>
        <v>5</v>
      </c>
      <c r="G15" s="84">
        <f>'[20]2020-21'!$BJ17-'12'!G15</f>
        <v>2</v>
      </c>
      <c r="H15" s="46">
        <f>'[8]1'!$C18-'12'!H15</f>
        <v>164</v>
      </c>
      <c r="I15" s="46">
        <f>'[20]2020-21'!$DK17-'12'!I15</f>
        <v>141</v>
      </c>
      <c r="J15" s="46">
        <f>'[20]2020-21'!$DO17-'12'!J15</f>
        <v>134</v>
      </c>
      <c r="K15" s="46">
        <f>'[20]2020-21'!$DS17-'12'!K15</f>
        <v>116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160</v>
      </c>
      <c r="C16" s="84">
        <f>'[20]2020-21'!$G18-'12'!C16</f>
        <v>155</v>
      </c>
      <c r="D16" s="84">
        <f>'[20]2020-21'!$O18-'12'!D16</f>
        <v>29</v>
      </c>
      <c r="E16" s="84">
        <f>'[20]2020-21'!$S18-'12'!E16</f>
        <v>26</v>
      </c>
      <c r="F16" s="84">
        <f>'[20]2020-21'!$AV18-'12'!F16</f>
        <v>27</v>
      </c>
      <c r="G16" s="84">
        <f>'[20]2020-21'!$BJ18-'12'!G16</f>
        <v>6</v>
      </c>
      <c r="H16" s="46">
        <f>'[8]1'!$C19-'12'!H16</f>
        <v>154</v>
      </c>
      <c r="I16" s="46">
        <f>'[20]2020-21'!$DK18-'12'!I16</f>
        <v>114</v>
      </c>
      <c r="J16" s="46">
        <f>'[20]2020-21'!$DO18-'12'!J16</f>
        <v>114</v>
      </c>
      <c r="K16" s="46">
        <f>'[20]2020-21'!$DS18-'12'!K16</f>
        <v>107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247</v>
      </c>
      <c r="C17" s="84">
        <f>'[20]2020-21'!$G19-'12'!C17</f>
        <v>240</v>
      </c>
      <c r="D17" s="84">
        <f>'[20]2020-21'!$O19-'12'!D17</f>
        <v>21</v>
      </c>
      <c r="E17" s="84">
        <f>'[20]2020-21'!$S19-'12'!E17</f>
        <v>17</v>
      </c>
      <c r="F17" s="84">
        <f>'[20]2020-21'!$AV19-'12'!F17</f>
        <v>43</v>
      </c>
      <c r="G17" s="84">
        <f>'[20]2020-21'!$BJ19-'12'!G17</f>
        <v>7</v>
      </c>
      <c r="H17" s="46">
        <f>'[8]1'!$C20-'12'!H17</f>
        <v>169</v>
      </c>
      <c r="I17" s="46">
        <f>'[20]2020-21'!$DK19-'12'!I17</f>
        <v>189</v>
      </c>
      <c r="J17" s="46">
        <f>'[20]2020-21'!$DO19-'12'!J17</f>
        <v>187</v>
      </c>
      <c r="K17" s="46">
        <f>'[20]2020-21'!$DS19-'12'!K17</f>
        <v>179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202</v>
      </c>
      <c r="C18" s="84">
        <f>'[20]2020-21'!$G20-'12'!C18</f>
        <v>198</v>
      </c>
      <c r="D18" s="84">
        <f>'[20]2020-21'!$O20-'12'!D18</f>
        <v>22</v>
      </c>
      <c r="E18" s="84">
        <f>'[20]2020-21'!$S20-'12'!E18</f>
        <v>20</v>
      </c>
      <c r="F18" s="84">
        <f>'[20]2020-21'!$AV20-'12'!F18</f>
        <v>1</v>
      </c>
      <c r="G18" s="84">
        <f>'[20]2020-21'!$BJ20-'12'!G18</f>
        <v>2</v>
      </c>
      <c r="H18" s="46">
        <f>'[8]1'!$C21-'12'!H18</f>
        <v>169</v>
      </c>
      <c r="I18" s="46">
        <f>'[20]2020-21'!$DK20-'12'!I18</f>
        <v>151</v>
      </c>
      <c r="J18" s="46">
        <f>'[20]2020-21'!$DO20-'12'!J18</f>
        <v>149</v>
      </c>
      <c r="K18" s="46">
        <f>'[20]2020-21'!$DS20-'12'!K18</f>
        <v>123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448</v>
      </c>
      <c r="C19" s="84">
        <f>'[20]2020-21'!$G21-'12'!C19</f>
        <v>444</v>
      </c>
      <c r="D19" s="84">
        <f>'[20]2020-21'!$O21-'12'!D19</f>
        <v>104</v>
      </c>
      <c r="E19" s="84">
        <f>'[20]2020-21'!$S21-'12'!E19</f>
        <v>103</v>
      </c>
      <c r="F19" s="84">
        <f>'[20]2020-21'!$AV21-'12'!F19</f>
        <v>40</v>
      </c>
      <c r="G19" s="84">
        <f>'[20]2020-21'!$BJ21-'12'!G19</f>
        <v>11</v>
      </c>
      <c r="H19" s="46">
        <f>'[8]1'!$C22-'12'!H19</f>
        <v>383</v>
      </c>
      <c r="I19" s="46">
        <f>'[20]2020-21'!$DK21-'12'!I19</f>
        <v>293</v>
      </c>
      <c r="J19" s="46">
        <f>'[20]2020-21'!$DO21-'12'!J19</f>
        <v>292</v>
      </c>
      <c r="K19" s="46">
        <f>'[20]2020-21'!$DS21-'12'!K19</f>
        <v>281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83</v>
      </c>
      <c r="C20" s="84">
        <f>'[20]2020-21'!$G22-'12'!C20</f>
        <v>71</v>
      </c>
      <c r="D20" s="84">
        <f>'[20]2020-21'!$O22-'12'!D20</f>
        <v>15</v>
      </c>
      <c r="E20" s="84">
        <f>'[20]2020-21'!$S22-'12'!E20</f>
        <v>12</v>
      </c>
      <c r="F20" s="84">
        <f>'[20]2020-21'!$AV22-'12'!F20</f>
        <v>3</v>
      </c>
      <c r="G20" s="84">
        <f>'[20]2020-21'!$BJ22-'12'!G20</f>
        <v>1</v>
      </c>
      <c r="H20" s="46">
        <f>'[8]1'!$C23-'12'!H20</f>
        <v>62</v>
      </c>
      <c r="I20" s="46">
        <f>'[20]2020-21'!$DK22-'12'!I20</f>
        <v>56</v>
      </c>
      <c r="J20" s="46">
        <f>'[20]2020-21'!$DO22-'12'!J20</f>
        <v>52</v>
      </c>
      <c r="K20" s="46">
        <f>'[20]2020-21'!$DS22-'12'!K20</f>
        <v>41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158</v>
      </c>
      <c r="C21" s="84">
        <f>'[20]2020-21'!$G23-'12'!C21</f>
        <v>151</v>
      </c>
      <c r="D21" s="84">
        <f>'[20]2020-21'!$O23-'12'!D21</f>
        <v>17</v>
      </c>
      <c r="E21" s="84">
        <f>'[20]2020-21'!$S23-'12'!E21</f>
        <v>16</v>
      </c>
      <c r="F21" s="84">
        <f>'[20]2020-21'!$AV23-'12'!F21</f>
        <v>4</v>
      </c>
      <c r="G21" s="84">
        <f>'[20]2020-21'!$BJ23-'12'!G21</f>
        <v>11</v>
      </c>
      <c r="H21" s="46">
        <f>'[8]1'!$C24-'12'!H21</f>
        <v>141</v>
      </c>
      <c r="I21" s="46">
        <f>'[20]2020-21'!$DK23-'12'!I21</f>
        <v>119</v>
      </c>
      <c r="J21" s="46">
        <f>'[20]2020-21'!$DO23-'12'!J21</f>
        <v>115</v>
      </c>
      <c r="K21" s="46">
        <f>'[20]2020-21'!$DS23-'12'!K21</f>
        <v>99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174</v>
      </c>
      <c r="C22" s="84">
        <f>'[20]2020-21'!$G24-'12'!C22</f>
        <v>171</v>
      </c>
      <c r="D22" s="84">
        <f>'[20]2020-21'!$O24-'12'!D22</f>
        <v>24</v>
      </c>
      <c r="E22" s="84">
        <f>'[20]2020-21'!$S24-'12'!E22</f>
        <v>23</v>
      </c>
      <c r="F22" s="84">
        <f>'[20]2020-21'!$AV24-'12'!F22</f>
        <v>1</v>
      </c>
      <c r="G22" s="84">
        <f>'[20]2020-21'!$BJ24-'12'!G22</f>
        <v>3</v>
      </c>
      <c r="H22" s="46">
        <f>'[8]1'!$C25-'12'!H22</f>
        <v>72</v>
      </c>
      <c r="I22" s="46">
        <f>'[20]2020-21'!$DK24-'12'!I22</f>
        <v>128</v>
      </c>
      <c r="J22" s="46">
        <f>'[20]2020-21'!$DO24-'12'!J22</f>
        <v>128</v>
      </c>
      <c r="K22" s="46">
        <f>'[20]2020-21'!$DS24-'12'!K22</f>
        <v>112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265</v>
      </c>
      <c r="C23" s="84">
        <f>'[20]2020-21'!$G25-'12'!C23</f>
        <v>265</v>
      </c>
      <c r="D23" s="84">
        <f>'[20]2020-21'!$O25-'12'!D23</f>
        <v>13</v>
      </c>
      <c r="E23" s="84">
        <f>'[20]2020-21'!$S25-'12'!E23</f>
        <v>13</v>
      </c>
      <c r="F23" s="84">
        <f>'[20]2020-21'!$AV25-'12'!F23</f>
        <v>0</v>
      </c>
      <c r="G23" s="84">
        <f>'[20]2020-21'!$BJ25-'12'!G23</f>
        <v>1</v>
      </c>
      <c r="H23" s="46">
        <f>'[8]1'!$C26-'12'!H23</f>
        <v>132</v>
      </c>
      <c r="I23" s="46">
        <f>'[20]2020-21'!$DK25-'12'!I23</f>
        <v>215</v>
      </c>
      <c r="J23" s="46">
        <f>'[20]2020-21'!$DO25-'12'!J23</f>
        <v>215</v>
      </c>
      <c r="K23" s="46">
        <f>'[20]2020-21'!$DS25-'12'!K23</f>
        <v>173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186</v>
      </c>
      <c r="C24" s="84">
        <f>'[20]2020-21'!$G26-'12'!C24</f>
        <v>182</v>
      </c>
      <c r="D24" s="84">
        <f>'[20]2020-21'!$O26-'12'!D24</f>
        <v>24</v>
      </c>
      <c r="E24" s="84">
        <f>'[20]2020-21'!$S26-'12'!E24</f>
        <v>22</v>
      </c>
      <c r="F24" s="84">
        <f>'[20]2020-21'!$AV26-'12'!F24</f>
        <v>40</v>
      </c>
      <c r="G24" s="84">
        <f>'[20]2020-21'!$BJ26-'12'!G24</f>
        <v>2</v>
      </c>
      <c r="H24" s="46">
        <f>'[8]1'!$C27-'12'!H24</f>
        <v>80</v>
      </c>
      <c r="I24" s="46">
        <f>'[20]2020-21'!$DK26-'12'!I24</f>
        <v>139</v>
      </c>
      <c r="J24" s="46">
        <f>'[20]2020-21'!$DO26-'12'!J24</f>
        <v>138</v>
      </c>
      <c r="K24" s="46">
        <f>'[20]2020-21'!$DS26-'12'!K24</f>
        <v>112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170</v>
      </c>
      <c r="C25" s="84">
        <f>'[20]2020-21'!$G27-'12'!C25</f>
        <v>146</v>
      </c>
      <c r="D25" s="84">
        <f>'[20]2020-21'!$O27-'12'!D25</f>
        <v>15</v>
      </c>
      <c r="E25" s="84">
        <f>'[20]2020-21'!$S27-'12'!E25</f>
        <v>14</v>
      </c>
      <c r="F25" s="84">
        <f>'[20]2020-21'!$AV27-'12'!F25</f>
        <v>25</v>
      </c>
      <c r="G25" s="84">
        <f>'[20]2020-21'!$BJ27-'12'!G25</f>
        <v>7</v>
      </c>
      <c r="H25" s="46">
        <f>'[8]1'!$C28-'12'!H25</f>
        <v>171</v>
      </c>
      <c r="I25" s="46">
        <f>'[20]2020-21'!$DK27-'12'!I25</f>
        <v>108</v>
      </c>
      <c r="J25" s="46">
        <f>'[20]2020-21'!$DO27-'12'!J25</f>
        <v>102</v>
      </c>
      <c r="K25" s="46">
        <f>'[20]2020-21'!$DS27-'12'!K25</f>
        <v>95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1262</v>
      </c>
      <c r="C26" s="84">
        <f>'[20]2020-21'!$G28-'12'!C26</f>
        <v>1047</v>
      </c>
      <c r="D26" s="84">
        <f>'[20]2020-21'!$O28-'12'!D26</f>
        <v>160</v>
      </c>
      <c r="E26" s="84">
        <f>'[20]2020-21'!$S28-'12'!E26</f>
        <v>135</v>
      </c>
      <c r="F26" s="84">
        <f>'[20]2020-21'!$AV28-'12'!F26</f>
        <v>15</v>
      </c>
      <c r="G26" s="84">
        <f>'[20]2020-21'!$BJ28-'12'!G26</f>
        <v>4</v>
      </c>
      <c r="H26" s="46">
        <f>'[8]1'!$C29-'12'!H26</f>
        <v>940</v>
      </c>
      <c r="I26" s="46">
        <f>'[20]2020-21'!$DK28-'12'!I26</f>
        <v>792</v>
      </c>
      <c r="J26" s="46">
        <f>'[20]2020-21'!$DO28-'12'!J26</f>
        <v>702</v>
      </c>
      <c r="K26" s="46">
        <f>'[20]2020-21'!$DS28-'12'!K26</f>
        <v>571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485</v>
      </c>
      <c r="C27" s="84">
        <f>'[20]2020-21'!$G29-'12'!C27</f>
        <v>461</v>
      </c>
      <c r="D27" s="84">
        <f>'[20]2020-21'!$O29-'12'!D27</f>
        <v>98</v>
      </c>
      <c r="E27" s="84">
        <f>'[20]2020-21'!$S29-'12'!E27</f>
        <v>83</v>
      </c>
      <c r="F27" s="84">
        <f>'[20]2020-21'!$AV29-'12'!F27</f>
        <v>101</v>
      </c>
      <c r="G27" s="84">
        <f>'[20]2020-21'!$BJ29-'12'!G27</f>
        <v>67</v>
      </c>
      <c r="H27" s="46">
        <f>'[8]1'!$C30-'12'!H27</f>
        <v>432</v>
      </c>
      <c r="I27" s="46">
        <f>'[20]2020-21'!$DK29-'12'!I27</f>
        <v>294</v>
      </c>
      <c r="J27" s="46">
        <f>'[20]2020-21'!$DO29-'12'!J27</f>
        <v>289</v>
      </c>
      <c r="K27" s="46">
        <f>'[20]2020-21'!$DS29-'12'!K27</f>
        <v>264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392</v>
      </c>
      <c r="C28" s="84">
        <f>'[20]2020-21'!$G30-'12'!C28</f>
        <v>377</v>
      </c>
      <c r="D28" s="84">
        <f>'[20]2020-21'!$O30-'12'!D28</f>
        <v>46</v>
      </c>
      <c r="E28" s="84">
        <f>'[20]2020-21'!$S30-'12'!E28</f>
        <v>40</v>
      </c>
      <c r="F28" s="84">
        <f>'[20]2020-21'!$AV30-'12'!F28</f>
        <v>5</v>
      </c>
      <c r="G28" s="84">
        <f>'[20]2020-21'!$BJ30-'12'!G28</f>
        <v>3</v>
      </c>
      <c r="H28" s="46">
        <f>'[8]1'!$C31-'12'!H28</f>
        <v>362</v>
      </c>
      <c r="I28" s="46">
        <f>'[20]2020-21'!$DK30-'12'!I28</f>
        <v>254</v>
      </c>
      <c r="J28" s="46">
        <f>'[20]2020-21'!$DO30-'12'!J28</f>
        <v>246</v>
      </c>
      <c r="K28" s="46">
        <f>'[20]2020-21'!$DS30-'12'!K28</f>
        <v>221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39"/>
    </row>
    <row r="2" spans="1:11" ht="23.25" customHeight="1" x14ac:dyDescent="0.2">
      <c r="A2" s="140" t="s">
        <v>13</v>
      </c>
      <c r="B2" s="139"/>
      <c r="C2" s="139"/>
      <c r="D2" s="139"/>
      <c r="E2" s="139"/>
      <c r="F2" s="139"/>
      <c r="G2" s="139"/>
      <c r="H2" s="139"/>
      <c r="I2" s="139"/>
    </row>
    <row r="3" spans="1:11" ht="3.75" customHeight="1" x14ac:dyDescent="0.2">
      <c r="A3" s="141"/>
      <c r="B3" s="141"/>
      <c r="C3" s="141"/>
      <c r="D3" s="141"/>
      <c r="E3" s="141"/>
    </row>
    <row r="4" spans="1:11" s="3" customFormat="1" ht="25.5" customHeight="1" x14ac:dyDescent="0.25">
      <c r="A4" s="99" t="s">
        <v>0</v>
      </c>
      <c r="B4" s="126" t="s">
        <v>14</v>
      </c>
      <c r="C4" s="142"/>
      <c r="D4" s="142"/>
      <c r="E4" s="143"/>
      <c r="F4" s="126" t="s">
        <v>15</v>
      </c>
      <c r="G4" s="142"/>
      <c r="H4" s="142"/>
      <c r="I4" s="143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36" t="s">
        <v>1</v>
      </c>
      <c r="E5" s="137"/>
      <c r="F5" s="95" t="s">
        <v>81</v>
      </c>
      <c r="G5" s="95" t="s">
        <v>82</v>
      </c>
      <c r="H5" s="136" t="s">
        <v>1</v>
      </c>
      <c r="I5" s="137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8471</v>
      </c>
      <c r="D8" s="89" t="s">
        <v>76</v>
      </c>
      <c r="E8" s="89" t="s">
        <v>76</v>
      </c>
      <c r="F8" s="59" t="s">
        <v>72</v>
      </c>
      <c r="G8" s="63">
        <f>'16'!B7</f>
        <v>5697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12630</v>
      </c>
      <c r="C9" s="63">
        <f>'15'!D7</f>
        <v>7945</v>
      </c>
      <c r="D9" s="10">
        <f t="shared" ref="D9:D13" si="0">C9/B9*100</f>
        <v>62.905779889152811</v>
      </c>
      <c r="E9" s="65">
        <f t="shared" ref="E9:E13" si="1">C9-B9</f>
        <v>-4685</v>
      </c>
      <c r="F9" s="63">
        <f>'16'!C7</f>
        <v>7558</v>
      </c>
      <c r="G9" s="63">
        <f>'16'!D7</f>
        <v>5458</v>
      </c>
      <c r="H9" s="10">
        <f t="shared" ref="H9:H13" si="2">G9/F9*100</f>
        <v>72.214871659169091</v>
      </c>
      <c r="I9" s="65">
        <f t="shared" ref="I9:I13" si="3">G9-F9</f>
        <v>-2100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2158</v>
      </c>
      <c r="C10" s="63">
        <f>'15'!G7</f>
        <v>1186</v>
      </c>
      <c r="D10" s="10">
        <f t="shared" si="0"/>
        <v>54.958294717330858</v>
      </c>
      <c r="E10" s="65">
        <f t="shared" si="1"/>
        <v>-972</v>
      </c>
      <c r="F10" s="63">
        <f>'16'!F7</f>
        <v>1477</v>
      </c>
      <c r="G10" s="63">
        <f>'16'!G7</f>
        <v>484</v>
      </c>
      <c r="H10" s="10">
        <f t="shared" si="2"/>
        <v>32.769126607989172</v>
      </c>
      <c r="I10" s="65">
        <f t="shared" si="3"/>
        <v>-993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269</v>
      </c>
      <c r="C11" s="63">
        <f>'15'!J7</f>
        <v>216</v>
      </c>
      <c r="D11" s="10">
        <f t="shared" si="0"/>
        <v>80.297397769516735</v>
      </c>
      <c r="E11" s="65">
        <f t="shared" si="1"/>
        <v>-53</v>
      </c>
      <c r="F11" s="63">
        <f>'16'!I7</f>
        <v>464</v>
      </c>
      <c r="G11" s="63">
        <f>'16'!J7</f>
        <v>341</v>
      </c>
      <c r="H11" s="10">
        <f t="shared" si="2"/>
        <v>73.491379310344826</v>
      </c>
      <c r="I11" s="65">
        <f t="shared" si="3"/>
        <v>-123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206</v>
      </c>
      <c r="C12" s="63">
        <f>'15'!M7</f>
        <v>108</v>
      </c>
      <c r="D12" s="10">
        <f t="shared" si="0"/>
        <v>52.427184466019419</v>
      </c>
      <c r="E12" s="65">
        <f t="shared" si="1"/>
        <v>-98</v>
      </c>
      <c r="F12" s="63">
        <f>'16'!L7</f>
        <v>206</v>
      </c>
      <c r="G12" s="63">
        <f>'16'!M7</f>
        <v>84</v>
      </c>
      <c r="H12" s="10">
        <f t="shared" si="2"/>
        <v>40.776699029126213</v>
      </c>
      <c r="I12" s="65">
        <f t="shared" si="3"/>
        <v>-122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9689</v>
      </c>
      <c r="C13" s="63">
        <f>'15'!P7</f>
        <v>6834</v>
      </c>
      <c r="D13" s="10">
        <f t="shared" si="0"/>
        <v>70.533594798224783</v>
      </c>
      <c r="E13" s="65">
        <f t="shared" si="1"/>
        <v>-2855</v>
      </c>
      <c r="F13" s="63">
        <f>'16'!O7</f>
        <v>6229</v>
      </c>
      <c r="G13" s="63">
        <f>'16'!P7</f>
        <v>4507</v>
      </c>
      <c r="H13" s="10">
        <f t="shared" si="2"/>
        <v>72.355113180285755</v>
      </c>
      <c r="I13" s="65">
        <f t="shared" si="3"/>
        <v>-1722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83</v>
      </c>
      <c r="C16" s="105" t="s">
        <v>84</v>
      </c>
      <c r="D16" s="136" t="s">
        <v>1</v>
      </c>
      <c r="E16" s="137"/>
      <c r="F16" s="105" t="s">
        <v>83</v>
      </c>
      <c r="G16" s="105" t="s">
        <v>84</v>
      </c>
      <c r="H16" s="136" t="s">
        <v>1</v>
      </c>
      <c r="I16" s="137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5684</v>
      </c>
      <c r="D18" s="89" t="s">
        <v>76</v>
      </c>
      <c r="E18" s="89" t="s">
        <v>76</v>
      </c>
      <c r="F18" s="59" t="s">
        <v>72</v>
      </c>
      <c r="G18" s="59">
        <f>'16'!R7</f>
        <v>4116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8401</v>
      </c>
      <c r="C19" s="64">
        <f>'15'!T7</f>
        <v>5473</v>
      </c>
      <c r="D19" s="14">
        <f t="shared" ref="D19:D20" si="4">C19/B19*100</f>
        <v>65.147006308772774</v>
      </c>
      <c r="E19" s="66">
        <f t="shared" ref="E19:E20" si="5">C19-B19</f>
        <v>-2928</v>
      </c>
      <c r="F19" s="59">
        <f>'16'!S7</f>
        <v>5057</v>
      </c>
      <c r="G19" s="59">
        <f>'16'!T7</f>
        <v>4034</v>
      </c>
      <c r="H19" s="14">
        <f t="shared" ref="H19:H20" si="6">G19/F19*100</f>
        <v>79.770614989123985</v>
      </c>
      <c r="I19" s="67">
        <f t="shared" ref="I19:I20" si="7">G19-F19</f>
        <v>-1023</v>
      </c>
      <c r="J19" s="19"/>
      <c r="K19" s="19"/>
    </row>
    <row r="20" spans="1:11" ht="41.25" customHeight="1" x14ac:dyDescent="0.3">
      <c r="A20" s="1" t="s">
        <v>54</v>
      </c>
      <c r="B20" s="64">
        <f>'15'!V7</f>
        <v>7097</v>
      </c>
      <c r="C20" s="64">
        <f>'15'!W7</f>
        <v>4441</v>
      </c>
      <c r="D20" s="14">
        <f t="shared" si="4"/>
        <v>62.575736226574605</v>
      </c>
      <c r="E20" s="66">
        <f t="shared" si="5"/>
        <v>-2656</v>
      </c>
      <c r="F20" s="59">
        <f>'16'!V7</f>
        <v>4417</v>
      </c>
      <c r="G20" s="59">
        <f>'16'!W7</f>
        <v>3394</v>
      </c>
      <c r="H20" s="14">
        <f t="shared" si="6"/>
        <v>76.839483812542454</v>
      </c>
      <c r="I20" s="67">
        <f t="shared" si="7"/>
        <v>-1023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8"/>
      <c r="G21" s="138"/>
      <c r="H21" s="138"/>
      <c r="I21" s="138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1" sqref="M1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2.2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8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hidden="1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8471</v>
      </c>
      <c r="C7" s="28">
        <f>SUM(C8:C28)</f>
        <v>12630</v>
      </c>
      <c r="D7" s="28">
        <f>SUM(D8:D28)</f>
        <v>7945</v>
      </c>
      <c r="E7" s="56">
        <f>IF(C7=0,0,D7/C7)*100</f>
        <v>62.905779889152811</v>
      </c>
      <c r="F7" s="28">
        <f>SUM(F8:F28)</f>
        <v>2158</v>
      </c>
      <c r="G7" s="28">
        <f>SUM(G8:G28)</f>
        <v>1186</v>
      </c>
      <c r="H7" s="56">
        <f>IF(F7=0,0,G7/F7)*100</f>
        <v>54.958294717330858</v>
      </c>
      <c r="I7" s="28">
        <f>SUM(I8:I28)</f>
        <v>269</v>
      </c>
      <c r="J7" s="28">
        <f>SUM(J8:J28)</f>
        <v>216</v>
      </c>
      <c r="K7" s="56">
        <f>IF(I7=0,0,J7/I7)*100</f>
        <v>80.297397769516735</v>
      </c>
      <c r="L7" s="86">
        <f>SUM(L8:L28)</f>
        <v>206</v>
      </c>
      <c r="M7" s="28">
        <f>SUM(M8:M28)</f>
        <v>108</v>
      </c>
      <c r="N7" s="56">
        <f>IF(L7=0,0,M7/L7)*100</f>
        <v>52.427184466019419</v>
      </c>
      <c r="O7" s="28">
        <f>SUM(O8:O28)</f>
        <v>9689</v>
      </c>
      <c r="P7" s="28">
        <f>SUM(P8:P28)</f>
        <v>6834</v>
      </c>
      <c r="Q7" s="56">
        <f>IF(O7=0,0,P7/O7)*100</f>
        <v>70.533594798224783</v>
      </c>
      <c r="R7" s="28">
        <f>SUM(R8:R28)</f>
        <v>5684</v>
      </c>
      <c r="S7" s="28">
        <f>SUM(S8:S28)</f>
        <v>8401</v>
      </c>
      <c r="T7" s="28">
        <f>SUM(T8:T28)</f>
        <v>5473</v>
      </c>
      <c r="U7" s="56">
        <f>IF(S7=0,0,T7/S7)*100</f>
        <v>65.147006308772774</v>
      </c>
      <c r="V7" s="28">
        <f>SUM(V8:V28)</f>
        <v>7097</v>
      </c>
      <c r="W7" s="28">
        <f>SUM(W8:W28)</f>
        <v>4441</v>
      </c>
      <c r="X7" s="56">
        <f>IF(V7=0,0,W7/V7)*100</f>
        <v>62.575736226574605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404</v>
      </c>
      <c r="C8" s="31">
        <f>'[7]15'!F8</f>
        <v>733</v>
      </c>
      <c r="D8" s="31">
        <f>'[20]2020-21'!$G10-'16'!D8</f>
        <v>394</v>
      </c>
      <c r="E8" s="57">
        <f t="shared" ref="E8:E28" si="0">IF(C8=0,0,D8/C8)*100</f>
        <v>53.751705320600273</v>
      </c>
      <c r="F8" s="31">
        <f>'[7]15'!I8</f>
        <v>136</v>
      </c>
      <c r="G8" s="31">
        <f>'[20]2020-21'!$O10-'16'!G8</f>
        <v>82</v>
      </c>
      <c r="H8" s="57">
        <f t="shared" ref="H8:H28" si="1">IF(F8=0,0,G8/F8)*100</f>
        <v>60.294117647058819</v>
      </c>
      <c r="I8" s="31">
        <f>'[7]15'!L8</f>
        <v>36</v>
      </c>
      <c r="J8" s="31">
        <f>'[20]2020-21'!$AV10-'16'!J8</f>
        <v>32</v>
      </c>
      <c r="K8" s="57">
        <f t="shared" ref="K8:K28" si="2">IF(I8=0,0,J8/I8)*100</f>
        <v>88.888888888888886</v>
      </c>
      <c r="L8" s="87">
        <f>'[7]15'!O8</f>
        <v>20</v>
      </c>
      <c r="M8" s="31">
        <f>'[20]2020-21'!$BJ10-'16'!M8</f>
        <v>8</v>
      </c>
      <c r="N8" s="57">
        <f t="shared" ref="N8:N28" si="3">IF(L8=0,0,M8/L8)*100</f>
        <v>40</v>
      </c>
      <c r="O8" s="31">
        <f>'[7]15'!R8</f>
        <v>703</v>
      </c>
      <c r="P8" s="46">
        <f>'[8]1'!$C11-'16'!P8</f>
        <v>377</v>
      </c>
      <c r="Q8" s="57">
        <f t="shared" ref="Q8:Q28" si="4">IF(O8=0,0,P8/O8)*100</f>
        <v>53.627311522048359</v>
      </c>
      <c r="R8" s="46">
        <f>'[20]2020-21'!$DK10-'16'!R8</f>
        <v>226</v>
      </c>
      <c r="S8" s="31">
        <f>'[7]15'!X8</f>
        <v>465</v>
      </c>
      <c r="T8" s="46">
        <f>'[20]2020-21'!$DO10-'16'!T8</f>
        <v>226</v>
      </c>
      <c r="U8" s="57">
        <f t="shared" ref="U8:U28" si="5">IF(S8=0,0,T8/S8)*100</f>
        <v>48.602150537634408</v>
      </c>
      <c r="V8" s="31">
        <f>'[7]15'!AA8</f>
        <v>439</v>
      </c>
      <c r="W8" s="46">
        <f>'[20]2020-21'!$DS10-'16'!W8</f>
        <v>209</v>
      </c>
      <c r="X8" s="57">
        <f t="shared" ref="X8:X28" si="6">IF(V8=0,0,W8/V8)*100</f>
        <v>47.608200455580871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205</v>
      </c>
      <c r="C9" s="84">
        <f>'[7]15'!F9</f>
        <v>279</v>
      </c>
      <c r="D9" s="84">
        <f>'[20]2020-21'!$G11-'16'!D9</f>
        <v>204</v>
      </c>
      <c r="E9" s="57">
        <f t="shared" si="0"/>
        <v>73.118279569892479</v>
      </c>
      <c r="F9" s="84">
        <f>'[7]15'!I9</f>
        <v>74</v>
      </c>
      <c r="G9" s="84">
        <f>'[20]2020-21'!$O11-'16'!G9</f>
        <v>34</v>
      </c>
      <c r="H9" s="57">
        <f t="shared" si="1"/>
        <v>45.945945945945951</v>
      </c>
      <c r="I9" s="84">
        <f>'[7]15'!L9</f>
        <v>4</v>
      </c>
      <c r="J9" s="84">
        <f>'[20]2020-21'!$AV11-'16'!J9</f>
        <v>8</v>
      </c>
      <c r="K9" s="57">
        <f t="shared" si="2"/>
        <v>200</v>
      </c>
      <c r="L9" s="87">
        <f>'[7]15'!O9</f>
        <v>2</v>
      </c>
      <c r="M9" s="84">
        <f>'[20]2020-21'!$BJ11-'16'!M9</f>
        <v>0</v>
      </c>
      <c r="N9" s="57">
        <f t="shared" si="3"/>
        <v>0</v>
      </c>
      <c r="O9" s="84">
        <f>'[7]15'!R9</f>
        <v>220</v>
      </c>
      <c r="P9" s="46">
        <f>'[8]1'!$C12-'16'!P9</f>
        <v>173</v>
      </c>
      <c r="Q9" s="57">
        <f t="shared" si="4"/>
        <v>78.63636363636364</v>
      </c>
      <c r="R9" s="46">
        <f>'[20]2020-21'!$DK11-'16'!R9</f>
        <v>137</v>
      </c>
      <c r="S9" s="84">
        <f>'[7]15'!X9</f>
        <v>186</v>
      </c>
      <c r="T9" s="46">
        <f>'[20]2020-21'!$DO11-'16'!T9</f>
        <v>136</v>
      </c>
      <c r="U9" s="57">
        <f t="shared" si="5"/>
        <v>73.118279569892479</v>
      </c>
      <c r="V9" s="84">
        <f>'[7]15'!AA9</f>
        <v>177</v>
      </c>
      <c r="W9" s="46">
        <f>'[20]2020-21'!$DS11-'16'!W9</f>
        <v>126</v>
      </c>
      <c r="X9" s="57">
        <f t="shared" si="6"/>
        <v>71.186440677966104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198</v>
      </c>
      <c r="C10" s="84">
        <f>'[7]15'!F10</f>
        <v>257</v>
      </c>
      <c r="D10" s="84">
        <f>'[20]2020-21'!$G12-'16'!D10</f>
        <v>196</v>
      </c>
      <c r="E10" s="57">
        <f t="shared" si="0"/>
        <v>76.264591439688715</v>
      </c>
      <c r="F10" s="84">
        <f>'[7]15'!I10</f>
        <v>36</v>
      </c>
      <c r="G10" s="84">
        <f>'[20]2020-21'!$O12-'16'!G10</f>
        <v>28</v>
      </c>
      <c r="H10" s="57">
        <f t="shared" si="1"/>
        <v>77.777777777777786</v>
      </c>
      <c r="I10" s="84">
        <f>'[7]15'!L10</f>
        <v>1</v>
      </c>
      <c r="J10" s="84">
        <f>'[20]2020-21'!$AV12-'16'!J10</f>
        <v>13</v>
      </c>
      <c r="K10" s="57">
        <f t="shared" si="2"/>
        <v>1300</v>
      </c>
      <c r="L10" s="87">
        <f>'[7]15'!O10</f>
        <v>1</v>
      </c>
      <c r="M10" s="84">
        <f>'[20]2020-21'!$BJ12-'16'!M10</f>
        <v>0</v>
      </c>
      <c r="N10" s="57">
        <f t="shared" si="3"/>
        <v>0</v>
      </c>
      <c r="O10" s="84">
        <f>'[7]15'!R10</f>
        <v>232</v>
      </c>
      <c r="P10" s="46">
        <f>'[8]1'!$C13-'16'!P10</f>
        <v>170</v>
      </c>
      <c r="Q10" s="57">
        <f t="shared" si="4"/>
        <v>73.275862068965509</v>
      </c>
      <c r="R10" s="46">
        <f>'[20]2020-21'!$DK12-'16'!R10</f>
        <v>122</v>
      </c>
      <c r="S10" s="84">
        <f>'[7]15'!X10</f>
        <v>182</v>
      </c>
      <c r="T10" s="46">
        <f>'[20]2020-21'!$DO12-'16'!T10</f>
        <v>122</v>
      </c>
      <c r="U10" s="57">
        <f t="shared" si="5"/>
        <v>67.032967032967022</v>
      </c>
      <c r="V10" s="84">
        <f>'[7]15'!AA10</f>
        <v>157</v>
      </c>
      <c r="W10" s="46">
        <f>'[20]2020-21'!$DS12-'16'!W10</f>
        <v>96</v>
      </c>
      <c r="X10" s="57">
        <f t="shared" si="6"/>
        <v>61.146496815286625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304</v>
      </c>
      <c r="C11" s="84">
        <f>'[7]15'!F11</f>
        <v>509</v>
      </c>
      <c r="D11" s="84">
        <f>'[20]2020-21'!$G13-'16'!D11</f>
        <v>298</v>
      </c>
      <c r="E11" s="57">
        <f t="shared" si="0"/>
        <v>58.546168958742626</v>
      </c>
      <c r="F11" s="84">
        <f>'[7]15'!I11</f>
        <v>57</v>
      </c>
      <c r="G11" s="84">
        <f>'[20]2020-21'!$O13-'16'!G11</f>
        <v>26</v>
      </c>
      <c r="H11" s="57">
        <f t="shared" si="1"/>
        <v>45.614035087719294</v>
      </c>
      <c r="I11" s="84">
        <f>'[7]15'!L11</f>
        <v>4</v>
      </c>
      <c r="J11" s="84">
        <f>'[20]2020-21'!$AV13-'16'!J11</f>
        <v>6</v>
      </c>
      <c r="K11" s="57">
        <f t="shared" si="2"/>
        <v>150</v>
      </c>
      <c r="L11" s="87">
        <f>'[7]15'!O11</f>
        <v>13</v>
      </c>
      <c r="M11" s="84">
        <f>'[20]2020-21'!$BJ13-'16'!M11</f>
        <v>0</v>
      </c>
      <c r="N11" s="57">
        <f t="shared" si="3"/>
        <v>0</v>
      </c>
      <c r="O11" s="84">
        <f>'[7]15'!R11</f>
        <v>469</v>
      </c>
      <c r="P11" s="46">
        <f>'[8]1'!$C14-'16'!P11</f>
        <v>294</v>
      </c>
      <c r="Q11" s="57">
        <f t="shared" si="4"/>
        <v>62.68656716417911</v>
      </c>
      <c r="R11" s="46">
        <f>'[20]2020-21'!$DK13-'16'!R11</f>
        <v>230</v>
      </c>
      <c r="S11" s="84">
        <f>'[7]15'!X11</f>
        <v>351</v>
      </c>
      <c r="T11" s="46">
        <f>'[20]2020-21'!$DO13-'16'!T11</f>
        <v>227</v>
      </c>
      <c r="U11" s="57">
        <f t="shared" si="5"/>
        <v>64.672364672364665</v>
      </c>
      <c r="V11" s="84">
        <f>'[7]15'!AA11</f>
        <v>235</v>
      </c>
      <c r="W11" s="46">
        <f>'[20]2020-21'!$DS13-'16'!W11</f>
        <v>125</v>
      </c>
      <c r="X11" s="57">
        <f t="shared" si="6"/>
        <v>53.191489361702125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203</v>
      </c>
      <c r="C12" s="84">
        <f>'[7]15'!F12</f>
        <v>255</v>
      </c>
      <c r="D12" s="84">
        <f>'[20]2020-21'!$G14-'16'!D12</f>
        <v>200</v>
      </c>
      <c r="E12" s="57">
        <f t="shared" si="0"/>
        <v>78.431372549019613</v>
      </c>
      <c r="F12" s="84">
        <f>'[7]15'!I12</f>
        <v>33</v>
      </c>
      <c r="G12" s="84">
        <f>'[20]2020-21'!$O14-'16'!G12</f>
        <v>29</v>
      </c>
      <c r="H12" s="57">
        <f t="shared" si="1"/>
        <v>87.878787878787875</v>
      </c>
      <c r="I12" s="84">
        <f>'[7]15'!L12</f>
        <v>11</v>
      </c>
      <c r="J12" s="84">
        <f>'[20]2020-21'!$AV14-'16'!J12</f>
        <v>5</v>
      </c>
      <c r="K12" s="57">
        <f t="shared" si="2"/>
        <v>45.454545454545453</v>
      </c>
      <c r="L12" s="87">
        <f>'[7]15'!O12</f>
        <v>5</v>
      </c>
      <c r="M12" s="84">
        <f>'[20]2020-21'!$BJ14-'16'!M12</f>
        <v>6</v>
      </c>
      <c r="N12" s="57">
        <f t="shared" si="3"/>
        <v>120</v>
      </c>
      <c r="O12" s="84">
        <f>'[7]15'!R12</f>
        <v>218</v>
      </c>
      <c r="P12" s="46">
        <f>'[8]1'!$C15-'16'!P12</f>
        <v>190</v>
      </c>
      <c r="Q12" s="57">
        <f t="shared" si="4"/>
        <v>87.155963302752298</v>
      </c>
      <c r="R12" s="46">
        <f>'[20]2020-21'!$DK14-'16'!R12</f>
        <v>143</v>
      </c>
      <c r="S12" s="84">
        <f>'[7]15'!X12</f>
        <v>187</v>
      </c>
      <c r="T12" s="46">
        <f>'[20]2020-21'!$DO14-'16'!T12</f>
        <v>142</v>
      </c>
      <c r="U12" s="57">
        <f t="shared" si="5"/>
        <v>75.935828877005349</v>
      </c>
      <c r="V12" s="84">
        <f>'[7]15'!AA12</f>
        <v>171</v>
      </c>
      <c r="W12" s="46">
        <f>'[20]2020-21'!$DS14-'16'!W12</f>
        <v>119</v>
      </c>
      <c r="X12" s="57">
        <f t="shared" si="6"/>
        <v>69.590643274853804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246</v>
      </c>
      <c r="C13" s="84">
        <f>'[7]15'!F13</f>
        <v>305</v>
      </c>
      <c r="D13" s="84">
        <f>'[20]2020-21'!$G15-'16'!D13</f>
        <v>245</v>
      </c>
      <c r="E13" s="57">
        <f t="shared" si="0"/>
        <v>80.327868852459019</v>
      </c>
      <c r="F13" s="84">
        <f>'[7]15'!I13</f>
        <v>62</v>
      </c>
      <c r="G13" s="84">
        <f>'[20]2020-21'!$O15-'16'!G13</f>
        <v>21</v>
      </c>
      <c r="H13" s="57">
        <f t="shared" si="1"/>
        <v>33.87096774193548</v>
      </c>
      <c r="I13" s="84">
        <f>'[7]15'!L13</f>
        <v>7</v>
      </c>
      <c r="J13" s="84">
        <f>'[20]2020-21'!$AV15-'16'!J13</f>
        <v>2</v>
      </c>
      <c r="K13" s="57">
        <f t="shared" si="2"/>
        <v>28.571428571428569</v>
      </c>
      <c r="L13" s="87">
        <f>'[7]15'!O13</f>
        <v>3</v>
      </c>
      <c r="M13" s="84">
        <f>'[20]2020-21'!$BJ15-'16'!M13</f>
        <v>1</v>
      </c>
      <c r="N13" s="57">
        <f t="shared" si="3"/>
        <v>33.333333333333329</v>
      </c>
      <c r="O13" s="84">
        <f>'[7]15'!R13</f>
        <v>233</v>
      </c>
      <c r="P13" s="46">
        <f>'[8]1'!$C16-'16'!P13</f>
        <v>227</v>
      </c>
      <c r="Q13" s="57">
        <f t="shared" si="4"/>
        <v>97.424892703862668</v>
      </c>
      <c r="R13" s="46">
        <f>'[20]2020-21'!$DK15-'16'!R13</f>
        <v>186</v>
      </c>
      <c r="S13" s="84">
        <f>'[7]15'!X13</f>
        <v>210</v>
      </c>
      <c r="T13" s="46">
        <f>'[20]2020-21'!$DO15-'16'!T13</f>
        <v>186</v>
      </c>
      <c r="U13" s="57">
        <f t="shared" si="5"/>
        <v>88.571428571428569</v>
      </c>
      <c r="V13" s="84">
        <f>'[7]15'!AA13</f>
        <v>169</v>
      </c>
      <c r="W13" s="46">
        <f>'[20]2020-21'!$DS15-'16'!W13</f>
        <v>150</v>
      </c>
      <c r="X13" s="57">
        <f t="shared" si="6"/>
        <v>88.757396449704146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103</v>
      </c>
      <c r="C14" s="84">
        <f>'[7]15'!F14</f>
        <v>138</v>
      </c>
      <c r="D14" s="84">
        <f>'[20]2020-21'!$G16-'16'!D14</f>
        <v>102</v>
      </c>
      <c r="E14" s="57">
        <f t="shared" si="0"/>
        <v>73.91304347826086</v>
      </c>
      <c r="F14" s="84">
        <f>'[7]15'!I14</f>
        <v>16</v>
      </c>
      <c r="G14" s="84">
        <f>'[20]2020-21'!$O16-'16'!G14</f>
        <v>8</v>
      </c>
      <c r="H14" s="57">
        <f t="shared" si="1"/>
        <v>50</v>
      </c>
      <c r="I14" s="84">
        <f>'[7]15'!L14</f>
        <v>5</v>
      </c>
      <c r="J14" s="84">
        <f>'[20]2020-21'!$AV16-'16'!J14</f>
        <v>0</v>
      </c>
      <c r="K14" s="57">
        <f t="shared" si="2"/>
        <v>0</v>
      </c>
      <c r="L14" s="87">
        <f>'[7]15'!O14</f>
        <v>5</v>
      </c>
      <c r="M14" s="84">
        <f>'[20]2020-21'!$BJ16-'16'!M14</f>
        <v>1</v>
      </c>
      <c r="N14" s="57">
        <f t="shared" si="3"/>
        <v>20</v>
      </c>
      <c r="O14" s="84">
        <f>'[7]15'!R14</f>
        <v>106</v>
      </c>
      <c r="P14" s="46">
        <f>'[8]1'!$C17-'16'!P14</f>
        <v>87</v>
      </c>
      <c r="Q14" s="57">
        <f t="shared" si="4"/>
        <v>82.075471698113205</v>
      </c>
      <c r="R14" s="46">
        <f>'[20]2020-21'!$DK16-'16'!R14</f>
        <v>64</v>
      </c>
      <c r="S14" s="84">
        <f>'[7]15'!X14</f>
        <v>108</v>
      </c>
      <c r="T14" s="46">
        <f>'[20]2020-21'!$DO16-'16'!T14</f>
        <v>63</v>
      </c>
      <c r="U14" s="57">
        <f t="shared" si="5"/>
        <v>58.333333333333336</v>
      </c>
      <c r="V14" s="84">
        <f>'[7]15'!AA14</f>
        <v>94</v>
      </c>
      <c r="W14" s="46">
        <f>'[20]2020-21'!$DS16-'16'!W14</f>
        <v>43</v>
      </c>
      <c r="X14" s="57">
        <f t="shared" si="6"/>
        <v>45.744680851063826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238</v>
      </c>
      <c r="C15" s="84">
        <f>'[7]15'!F15</f>
        <v>299</v>
      </c>
      <c r="D15" s="84">
        <f>'[20]2020-21'!$G17-'16'!D15</f>
        <v>234</v>
      </c>
      <c r="E15" s="57">
        <f t="shared" si="0"/>
        <v>78.260869565217391</v>
      </c>
      <c r="F15" s="84">
        <f>'[7]15'!I15</f>
        <v>62</v>
      </c>
      <c r="G15" s="84">
        <f>'[20]2020-21'!$O17-'16'!G15</f>
        <v>32</v>
      </c>
      <c r="H15" s="57">
        <f t="shared" si="1"/>
        <v>51.612903225806448</v>
      </c>
      <c r="I15" s="84">
        <f>'[7]15'!L15</f>
        <v>13</v>
      </c>
      <c r="J15" s="84">
        <f>'[20]2020-21'!$AV17-'16'!J15</f>
        <v>8</v>
      </c>
      <c r="K15" s="57">
        <f t="shared" si="2"/>
        <v>61.53846153846154</v>
      </c>
      <c r="L15" s="87">
        <f>'[7]15'!O15</f>
        <v>9</v>
      </c>
      <c r="M15" s="84">
        <f>'[20]2020-21'!$BJ17-'16'!M15</f>
        <v>2</v>
      </c>
      <c r="N15" s="57">
        <f t="shared" si="3"/>
        <v>22.222222222222221</v>
      </c>
      <c r="O15" s="84">
        <f>'[7]15'!R15</f>
        <v>255</v>
      </c>
      <c r="P15" s="46">
        <f>'[8]1'!$C18-'16'!P15</f>
        <v>208</v>
      </c>
      <c r="Q15" s="57">
        <f t="shared" si="4"/>
        <v>81.568627450980387</v>
      </c>
      <c r="R15" s="46">
        <f>'[20]2020-21'!$DK17-'16'!R15</f>
        <v>184</v>
      </c>
      <c r="S15" s="84">
        <f>'[7]15'!X15</f>
        <v>175</v>
      </c>
      <c r="T15" s="46">
        <f>'[20]2020-21'!$DO17-'16'!T15</f>
        <v>180</v>
      </c>
      <c r="U15" s="57">
        <f t="shared" si="5"/>
        <v>102.85714285714285</v>
      </c>
      <c r="V15" s="84">
        <f>'[7]15'!AA15</f>
        <v>145</v>
      </c>
      <c r="W15" s="46">
        <f>'[20]2020-21'!$DS17-'16'!W15</f>
        <v>148</v>
      </c>
      <c r="X15" s="57">
        <f t="shared" si="6"/>
        <v>102.06896551724138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135</v>
      </c>
      <c r="C16" s="84">
        <f>'[7]15'!F16</f>
        <v>200</v>
      </c>
      <c r="D16" s="84">
        <f>'[20]2020-21'!$G18-'16'!D16</f>
        <v>132</v>
      </c>
      <c r="E16" s="57">
        <f t="shared" si="0"/>
        <v>66</v>
      </c>
      <c r="F16" s="84">
        <f>'[7]15'!I16</f>
        <v>34</v>
      </c>
      <c r="G16" s="84">
        <f>'[20]2020-21'!$O18-'16'!G16</f>
        <v>31</v>
      </c>
      <c r="H16" s="57">
        <f t="shared" si="1"/>
        <v>91.17647058823529</v>
      </c>
      <c r="I16" s="84">
        <f>'[7]15'!L16</f>
        <v>15</v>
      </c>
      <c r="J16" s="84">
        <f>'[20]2020-21'!$AV18-'16'!J16</f>
        <v>14</v>
      </c>
      <c r="K16" s="57">
        <f t="shared" si="2"/>
        <v>93.333333333333329</v>
      </c>
      <c r="L16" s="87">
        <f>'[7]15'!O16</f>
        <v>0</v>
      </c>
      <c r="M16" s="84">
        <f>'[20]2020-21'!$BJ18-'16'!M16</f>
        <v>0</v>
      </c>
      <c r="N16" s="57">
        <f t="shared" si="3"/>
        <v>0</v>
      </c>
      <c r="O16" s="84">
        <f>'[7]15'!R16</f>
        <v>192</v>
      </c>
      <c r="P16" s="46">
        <f>'[8]1'!$C19-'16'!P16</f>
        <v>131</v>
      </c>
      <c r="Q16" s="57">
        <f t="shared" si="4"/>
        <v>68.229166666666657</v>
      </c>
      <c r="R16" s="46">
        <f>'[20]2020-21'!$DK18-'16'!R16</f>
        <v>97</v>
      </c>
      <c r="S16" s="84">
        <f>'[7]15'!X16</f>
        <v>131</v>
      </c>
      <c r="T16" s="46">
        <f>'[20]2020-21'!$DO18-'16'!T16</f>
        <v>96</v>
      </c>
      <c r="U16" s="57">
        <f t="shared" si="5"/>
        <v>73.282442748091597</v>
      </c>
      <c r="V16" s="84">
        <f>'[7]15'!AA16</f>
        <v>125</v>
      </c>
      <c r="W16" s="46">
        <f>'[20]2020-21'!$DS18-'16'!W16</f>
        <v>90</v>
      </c>
      <c r="X16" s="57">
        <f t="shared" si="6"/>
        <v>72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310</v>
      </c>
      <c r="C17" s="84">
        <f>'[7]15'!F17</f>
        <v>438</v>
      </c>
      <c r="D17" s="84">
        <f>'[20]2020-21'!$G19-'16'!D17</f>
        <v>299</v>
      </c>
      <c r="E17" s="57">
        <f t="shared" si="0"/>
        <v>68.264840182648399</v>
      </c>
      <c r="F17" s="84">
        <f>'[7]15'!I17</f>
        <v>85</v>
      </c>
      <c r="G17" s="84">
        <f>'[20]2020-21'!$O19-'16'!G17</f>
        <v>35</v>
      </c>
      <c r="H17" s="57">
        <f t="shared" si="1"/>
        <v>41.17647058823529</v>
      </c>
      <c r="I17" s="84">
        <f>'[7]15'!L17</f>
        <v>9</v>
      </c>
      <c r="J17" s="84">
        <f>'[20]2020-21'!$AV19-'16'!J17</f>
        <v>4</v>
      </c>
      <c r="K17" s="57">
        <f t="shared" si="2"/>
        <v>44.444444444444443</v>
      </c>
      <c r="L17" s="87">
        <f>'[7]15'!O17</f>
        <v>2</v>
      </c>
      <c r="M17" s="84">
        <f>'[20]2020-21'!$BJ19-'16'!M17</f>
        <v>2</v>
      </c>
      <c r="N17" s="57">
        <f t="shared" si="3"/>
        <v>100</v>
      </c>
      <c r="O17" s="84">
        <f>'[7]15'!R17</f>
        <v>316</v>
      </c>
      <c r="P17" s="46">
        <f>'[8]1'!$C20-'16'!P17</f>
        <v>196</v>
      </c>
      <c r="Q17" s="57">
        <f t="shared" si="4"/>
        <v>62.025316455696199</v>
      </c>
      <c r="R17" s="46">
        <f>'[20]2020-21'!$DK19-'16'!R17</f>
        <v>214</v>
      </c>
      <c r="S17" s="84">
        <f>'[7]15'!X17</f>
        <v>308</v>
      </c>
      <c r="T17" s="46">
        <f>'[20]2020-21'!$DO19-'16'!T17</f>
        <v>213</v>
      </c>
      <c r="U17" s="57">
        <f t="shared" si="5"/>
        <v>69.155844155844164</v>
      </c>
      <c r="V17" s="84">
        <f>'[7]15'!AA17</f>
        <v>271</v>
      </c>
      <c r="W17" s="46">
        <f>'[20]2020-21'!$DS19-'16'!W17</f>
        <v>177</v>
      </c>
      <c r="X17" s="57">
        <f t="shared" si="6"/>
        <v>65.313653136531372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239</v>
      </c>
      <c r="C18" s="84">
        <f>'[7]15'!F18</f>
        <v>328</v>
      </c>
      <c r="D18" s="84">
        <f>'[20]2020-21'!$G20-'16'!D18</f>
        <v>235</v>
      </c>
      <c r="E18" s="57">
        <f t="shared" si="0"/>
        <v>71.646341463414629</v>
      </c>
      <c r="F18" s="84">
        <f>'[7]15'!I18</f>
        <v>69</v>
      </c>
      <c r="G18" s="84">
        <f>'[20]2020-21'!$O20-'16'!G18</f>
        <v>38</v>
      </c>
      <c r="H18" s="57">
        <f t="shared" si="1"/>
        <v>55.072463768115945</v>
      </c>
      <c r="I18" s="84">
        <f>'[7]15'!L18</f>
        <v>0</v>
      </c>
      <c r="J18" s="84">
        <f>'[20]2020-21'!$AV20-'16'!J18</f>
        <v>3</v>
      </c>
      <c r="K18" s="57">
        <f t="shared" si="2"/>
        <v>0</v>
      </c>
      <c r="L18" s="87">
        <f>'[7]15'!O18</f>
        <v>3</v>
      </c>
      <c r="M18" s="84">
        <f>'[20]2020-21'!$BJ20-'16'!M18</f>
        <v>1</v>
      </c>
      <c r="N18" s="57">
        <f t="shared" si="3"/>
        <v>33.333333333333329</v>
      </c>
      <c r="O18" s="84">
        <f>'[7]15'!R18</f>
        <v>255</v>
      </c>
      <c r="P18" s="46">
        <f>'[8]1'!$C21-'16'!P18</f>
        <v>188</v>
      </c>
      <c r="Q18" s="57">
        <f t="shared" si="4"/>
        <v>73.725490196078439</v>
      </c>
      <c r="R18" s="46">
        <f>'[20]2020-21'!$DK20-'16'!R18</f>
        <v>167</v>
      </c>
      <c r="S18" s="84">
        <f>'[7]15'!X18</f>
        <v>231</v>
      </c>
      <c r="T18" s="46">
        <f>'[20]2020-21'!$DO20-'16'!T18</f>
        <v>164</v>
      </c>
      <c r="U18" s="57">
        <f t="shared" si="5"/>
        <v>70.995670995671006</v>
      </c>
      <c r="V18" s="84">
        <f>'[7]15'!AA18</f>
        <v>181</v>
      </c>
      <c r="W18" s="46">
        <f>'[20]2020-21'!$DS20-'16'!W18</f>
        <v>138</v>
      </c>
      <c r="X18" s="57">
        <f t="shared" si="6"/>
        <v>76.243093922651937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369</v>
      </c>
      <c r="C19" s="84">
        <f>'[7]15'!F19</f>
        <v>563</v>
      </c>
      <c r="D19" s="84">
        <f>'[20]2020-21'!$G21-'16'!D19</f>
        <v>358</v>
      </c>
      <c r="E19" s="57">
        <f t="shared" si="0"/>
        <v>63.587921847246889</v>
      </c>
      <c r="F19" s="84">
        <f>'[7]15'!I19</f>
        <v>123</v>
      </c>
      <c r="G19" s="84">
        <f>'[20]2020-21'!$O21-'16'!G19</f>
        <v>118</v>
      </c>
      <c r="H19" s="57">
        <f t="shared" si="1"/>
        <v>95.934959349593498</v>
      </c>
      <c r="I19" s="84">
        <f>'[7]15'!L19</f>
        <v>23</v>
      </c>
      <c r="J19" s="84">
        <f>'[20]2020-21'!$AV21-'16'!J19</f>
        <v>6</v>
      </c>
      <c r="K19" s="57">
        <f t="shared" si="2"/>
        <v>26.086956521739129</v>
      </c>
      <c r="L19" s="87">
        <f>'[7]15'!O19</f>
        <v>11</v>
      </c>
      <c r="M19" s="84">
        <f>'[20]2020-21'!$BJ21-'16'!M19</f>
        <v>9</v>
      </c>
      <c r="N19" s="57">
        <f t="shared" si="3"/>
        <v>81.818181818181827</v>
      </c>
      <c r="O19" s="84">
        <f>'[7]15'!R19</f>
        <v>513</v>
      </c>
      <c r="P19" s="46">
        <f>'[8]1'!$C22-'16'!P19</f>
        <v>315</v>
      </c>
      <c r="Q19" s="57">
        <f t="shared" si="4"/>
        <v>61.403508771929829</v>
      </c>
      <c r="R19" s="46">
        <f>'[20]2020-21'!$DK21-'16'!R19</f>
        <v>253</v>
      </c>
      <c r="S19" s="84">
        <f>'[7]15'!X19</f>
        <v>366</v>
      </c>
      <c r="T19" s="46">
        <f>'[20]2020-21'!$DO21-'16'!T19</f>
        <v>250</v>
      </c>
      <c r="U19" s="57">
        <f t="shared" si="5"/>
        <v>68.30601092896174</v>
      </c>
      <c r="V19" s="84">
        <f>'[7]15'!AA19</f>
        <v>337</v>
      </c>
      <c r="W19" s="46">
        <f>'[20]2020-21'!$DS21-'16'!W19</f>
        <v>224</v>
      </c>
      <c r="X19" s="57">
        <f t="shared" si="6"/>
        <v>66.468842729970319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14</v>
      </c>
      <c r="C20" s="84">
        <f>'[7]15'!F20</f>
        <v>11</v>
      </c>
      <c r="D20" s="84">
        <f>'[20]2020-21'!$G22-'16'!D20</f>
        <v>12</v>
      </c>
      <c r="E20" s="57">
        <f t="shared" si="0"/>
        <v>109.09090909090908</v>
      </c>
      <c r="F20" s="84">
        <f>'[7]15'!I20</f>
        <v>4</v>
      </c>
      <c r="G20" s="84">
        <f>'[20]2020-21'!$O22-'16'!G20</f>
        <v>5</v>
      </c>
      <c r="H20" s="57">
        <f t="shared" si="1"/>
        <v>125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0</v>
      </c>
      <c r="M20" s="84">
        <f>'[20]2020-21'!$BJ22-'16'!M20</f>
        <v>0</v>
      </c>
      <c r="N20" s="57">
        <f t="shared" si="3"/>
        <v>0</v>
      </c>
      <c r="O20" s="84">
        <f>'[7]15'!R20</f>
        <v>9</v>
      </c>
      <c r="P20" s="46">
        <f>'[8]1'!$C23-'16'!P20</f>
        <v>10</v>
      </c>
      <c r="Q20" s="57">
        <f t="shared" si="4"/>
        <v>111.11111111111111</v>
      </c>
      <c r="R20" s="46">
        <f>'[20]2020-21'!$DK22-'16'!R20</f>
        <v>10</v>
      </c>
      <c r="S20" s="84">
        <f>'[7]15'!X20</f>
        <v>9</v>
      </c>
      <c r="T20" s="46">
        <f>'[20]2020-21'!$DO22-'16'!T20</f>
        <v>9</v>
      </c>
      <c r="U20" s="57">
        <f t="shared" si="5"/>
        <v>100</v>
      </c>
      <c r="V20" s="84">
        <f>'[7]15'!AA20</f>
        <v>9</v>
      </c>
      <c r="W20" s="46">
        <f>'[20]2020-21'!$DS22-'16'!W20</f>
        <v>5</v>
      </c>
      <c r="X20" s="57">
        <f t="shared" si="6"/>
        <v>55.555555555555557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202</v>
      </c>
      <c r="C21" s="84">
        <f>'[7]15'!F21</f>
        <v>290</v>
      </c>
      <c r="D21" s="84">
        <f>'[20]2020-21'!$G23-'16'!D21</f>
        <v>176</v>
      </c>
      <c r="E21" s="57">
        <f t="shared" si="0"/>
        <v>60.689655172413794</v>
      </c>
      <c r="F21" s="84">
        <f>'[7]15'!I21</f>
        <v>70</v>
      </c>
      <c r="G21" s="84">
        <f>'[20]2020-21'!$O23-'16'!G21</f>
        <v>31</v>
      </c>
      <c r="H21" s="57">
        <f t="shared" si="1"/>
        <v>44.285714285714285</v>
      </c>
      <c r="I21" s="84">
        <f>'[7]15'!L21</f>
        <v>0</v>
      </c>
      <c r="J21" s="84">
        <f>'[20]2020-21'!$AV23-'16'!J21</f>
        <v>4</v>
      </c>
      <c r="K21" s="57">
        <f t="shared" si="2"/>
        <v>0</v>
      </c>
      <c r="L21" s="87">
        <f>'[7]15'!O21</f>
        <v>4</v>
      </c>
      <c r="M21" s="84">
        <f>'[20]2020-21'!$BJ23-'16'!M21</f>
        <v>4</v>
      </c>
      <c r="N21" s="57">
        <f t="shared" si="3"/>
        <v>100</v>
      </c>
      <c r="O21" s="84">
        <f>'[7]15'!R21</f>
        <v>195</v>
      </c>
      <c r="P21" s="46">
        <f>'[8]1'!$C24-'16'!P21</f>
        <v>153</v>
      </c>
      <c r="Q21" s="57">
        <f t="shared" si="4"/>
        <v>78.461538461538467</v>
      </c>
      <c r="R21" s="46">
        <f>'[20]2020-21'!$DK23-'16'!R21</f>
        <v>145</v>
      </c>
      <c r="S21" s="84">
        <f>'[7]15'!X21</f>
        <v>166</v>
      </c>
      <c r="T21" s="46">
        <f>'[20]2020-21'!$DO23-'16'!T21</f>
        <v>125</v>
      </c>
      <c r="U21" s="57">
        <f t="shared" si="5"/>
        <v>75.301204819277118</v>
      </c>
      <c r="V21" s="84">
        <f>'[7]15'!AA21</f>
        <v>143</v>
      </c>
      <c r="W21" s="46">
        <f>'[20]2020-21'!$DS23-'16'!W21</f>
        <v>101</v>
      </c>
      <c r="X21" s="57">
        <f t="shared" si="6"/>
        <v>70.629370629370626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179</v>
      </c>
      <c r="C22" s="84">
        <f>'[7]15'!F22</f>
        <v>284</v>
      </c>
      <c r="D22" s="84">
        <f>'[20]2020-21'!$G24-'16'!D22</f>
        <v>176</v>
      </c>
      <c r="E22" s="57">
        <f t="shared" si="0"/>
        <v>61.971830985915489</v>
      </c>
      <c r="F22" s="84">
        <f>'[7]15'!I22</f>
        <v>49</v>
      </c>
      <c r="G22" s="84">
        <f>'[20]2020-21'!$O24-'16'!G22</f>
        <v>21</v>
      </c>
      <c r="H22" s="57">
        <f t="shared" si="1"/>
        <v>42.857142857142854</v>
      </c>
      <c r="I22" s="84">
        <f>'[7]15'!L22</f>
        <v>8</v>
      </c>
      <c r="J22" s="84">
        <f>'[20]2020-21'!$AV24-'16'!J22</f>
        <v>1</v>
      </c>
      <c r="K22" s="57">
        <f t="shared" si="2"/>
        <v>12.5</v>
      </c>
      <c r="L22" s="87">
        <f>'[7]15'!O22</f>
        <v>1</v>
      </c>
      <c r="M22" s="84">
        <f>'[20]2020-21'!$BJ24-'16'!M22</f>
        <v>0</v>
      </c>
      <c r="N22" s="57">
        <f t="shared" si="3"/>
        <v>0</v>
      </c>
      <c r="O22" s="84">
        <f>'[7]15'!R22</f>
        <v>281</v>
      </c>
      <c r="P22" s="46">
        <f>'[8]1'!$C25-'16'!P22</f>
        <v>-53</v>
      </c>
      <c r="Q22" s="57">
        <f t="shared" si="4"/>
        <v>-18.861209964412812</v>
      </c>
      <c r="R22" s="46">
        <f>'[20]2020-21'!$DK24-'16'!R22</f>
        <v>144</v>
      </c>
      <c r="S22" s="84">
        <f>'[7]15'!X22</f>
        <v>192</v>
      </c>
      <c r="T22" s="46">
        <f>'[20]2020-21'!$DO24-'16'!T22</f>
        <v>144</v>
      </c>
      <c r="U22" s="57">
        <f t="shared" si="5"/>
        <v>75</v>
      </c>
      <c r="V22" s="84">
        <f>'[7]15'!AA22</f>
        <v>157</v>
      </c>
      <c r="W22" s="46">
        <f>'[20]2020-21'!$DS24-'16'!W22</f>
        <v>120</v>
      </c>
      <c r="X22" s="57">
        <f t="shared" si="6"/>
        <v>76.433121019108285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243</v>
      </c>
      <c r="C23" s="84">
        <f>'[7]15'!F23</f>
        <v>307</v>
      </c>
      <c r="D23" s="84">
        <f>'[20]2020-21'!$G25-'16'!D23</f>
        <v>243</v>
      </c>
      <c r="E23" s="57">
        <f t="shared" si="0"/>
        <v>79.153094462540722</v>
      </c>
      <c r="F23" s="84">
        <f>'[7]15'!I23</f>
        <v>33</v>
      </c>
      <c r="G23" s="84">
        <f>'[20]2020-21'!$O25-'16'!G23</f>
        <v>19</v>
      </c>
      <c r="H23" s="57">
        <f t="shared" si="1"/>
        <v>57.575757575757578</v>
      </c>
      <c r="I23" s="84">
        <f>'[7]15'!L23</f>
        <v>2</v>
      </c>
      <c r="J23" s="84">
        <f>'[20]2020-21'!$AV25-'16'!J23</f>
        <v>0</v>
      </c>
      <c r="K23" s="57">
        <f t="shared" si="2"/>
        <v>0</v>
      </c>
      <c r="L23" s="87">
        <f>'[7]15'!O23</f>
        <v>0</v>
      </c>
      <c r="M23" s="84">
        <f>'[20]2020-21'!$BJ25-'16'!M23</f>
        <v>0</v>
      </c>
      <c r="N23" s="57">
        <f t="shared" si="3"/>
        <v>0</v>
      </c>
      <c r="O23" s="84">
        <f>'[7]15'!R23</f>
        <v>192</v>
      </c>
      <c r="P23" s="46">
        <f>'[8]1'!$C26-'16'!P23</f>
        <v>210</v>
      </c>
      <c r="Q23" s="57">
        <f t="shared" si="4"/>
        <v>109.375</v>
      </c>
      <c r="R23" s="46">
        <f>'[20]2020-21'!$DK25-'16'!R23</f>
        <v>192</v>
      </c>
      <c r="S23" s="84">
        <f>'[7]15'!X23</f>
        <v>239</v>
      </c>
      <c r="T23" s="46">
        <f>'[20]2020-21'!$DO25-'16'!T23</f>
        <v>192</v>
      </c>
      <c r="U23" s="57">
        <f t="shared" si="5"/>
        <v>80.3347280334728</v>
      </c>
      <c r="V23" s="84">
        <f>'[7]15'!AA23</f>
        <v>185</v>
      </c>
      <c r="W23" s="46">
        <f>'[20]2020-21'!$DS25-'16'!W23</f>
        <v>126</v>
      </c>
      <c r="X23" s="57">
        <f t="shared" si="6"/>
        <v>68.108108108108112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183</v>
      </c>
      <c r="C24" s="84">
        <f>'[7]15'!F24</f>
        <v>208</v>
      </c>
      <c r="D24" s="84">
        <f>'[20]2020-21'!$G26-'16'!D24</f>
        <v>181</v>
      </c>
      <c r="E24" s="57">
        <f t="shared" si="0"/>
        <v>87.019230769230774</v>
      </c>
      <c r="F24" s="84">
        <f>'[7]15'!I24</f>
        <v>27</v>
      </c>
      <c r="G24" s="84">
        <f>'[20]2020-21'!$O26-'16'!G24</f>
        <v>21</v>
      </c>
      <c r="H24" s="57">
        <f t="shared" si="1"/>
        <v>77.777777777777786</v>
      </c>
      <c r="I24" s="84">
        <f>'[7]15'!L24</f>
        <v>0</v>
      </c>
      <c r="J24" s="84">
        <f>'[20]2020-21'!$AV26-'16'!J24</f>
        <v>4</v>
      </c>
      <c r="K24" s="57">
        <f t="shared" si="2"/>
        <v>0</v>
      </c>
      <c r="L24" s="87">
        <f>'[7]15'!O24</f>
        <v>1</v>
      </c>
      <c r="M24" s="84">
        <f>'[20]2020-21'!$BJ26-'16'!M24</f>
        <v>2</v>
      </c>
      <c r="N24" s="57">
        <f t="shared" si="3"/>
        <v>200</v>
      </c>
      <c r="O24" s="84">
        <f>'[7]15'!R24</f>
        <v>123</v>
      </c>
      <c r="P24" s="46">
        <f>'[8]1'!$C27-'16'!P24</f>
        <v>-14</v>
      </c>
      <c r="Q24" s="57">
        <f t="shared" si="4"/>
        <v>-11.38211382113821</v>
      </c>
      <c r="R24" s="46">
        <f>'[20]2020-21'!$DK26-'16'!R24</f>
        <v>143</v>
      </c>
      <c r="S24" s="84">
        <f>'[7]15'!X24</f>
        <v>160</v>
      </c>
      <c r="T24" s="46">
        <f>'[20]2020-21'!$DO26-'16'!T24</f>
        <v>142</v>
      </c>
      <c r="U24" s="57">
        <f t="shared" si="5"/>
        <v>88.75</v>
      </c>
      <c r="V24" s="84">
        <f>'[7]15'!AA24</f>
        <v>135</v>
      </c>
      <c r="W24" s="46">
        <f>'[20]2020-21'!$DS26-'16'!W24</f>
        <v>105</v>
      </c>
      <c r="X24" s="57">
        <f t="shared" si="6"/>
        <v>77.777777777777786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171</v>
      </c>
      <c r="C25" s="84">
        <f>'[7]15'!F25</f>
        <v>326</v>
      </c>
      <c r="D25" s="84">
        <f>'[20]2020-21'!$G27-'16'!D25</f>
        <v>151</v>
      </c>
      <c r="E25" s="57">
        <f t="shared" si="0"/>
        <v>46.319018404907972</v>
      </c>
      <c r="F25" s="84">
        <f>'[7]15'!I25</f>
        <v>56</v>
      </c>
      <c r="G25" s="84">
        <f>'[20]2020-21'!$O27-'16'!G25</f>
        <v>18</v>
      </c>
      <c r="H25" s="57">
        <f t="shared" si="1"/>
        <v>32.142857142857146</v>
      </c>
      <c r="I25" s="84">
        <f>'[7]15'!L25</f>
        <v>3</v>
      </c>
      <c r="J25" s="84">
        <f>'[20]2020-21'!$AV27-'16'!J25</f>
        <v>3</v>
      </c>
      <c r="K25" s="57">
        <f t="shared" si="2"/>
        <v>100</v>
      </c>
      <c r="L25" s="87">
        <f>'[7]15'!O25</f>
        <v>9</v>
      </c>
      <c r="M25" s="84">
        <f>'[20]2020-21'!$BJ27-'16'!M25</f>
        <v>7</v>
      </c>
      <c r="N25" s="57">
        <f t="shared" si="3"/>
        <v>77.777777777777786</v>
      </c>
      <c r="O25" s="84">
        <f>'[7]15'!R25</f>
        <v>294</v>
      </c>
      <c r="P25" s="46">
        <f>'[8]1'!$C28-'16'!P25</f>
        <v>258</v>
      </c>
      <c r="Q25" s="57">
        <f t="shared" si="4"/>
        <v>87.755102040816325</v>
      </c>
      <c r="R25" s="46">
        <f>'[20]2020-21'!$DK27-'16'!R25</f>
        <v>111</v>
      </c>
      <c r="S25" s="84">
        <f>'[7]15'!X25</f>
        <v>216</v>
      </c>
      <c r="T25" s="46">
        <f>'[20]2020-21'!$DO27-'16'!T25</f>
        <v>105</v>
      </c>
      <c r="U25" s="57">
        <f t="shared" si="5"/>
        <v>48.611111111111107</v>
      </c>
      <c r="V25" s="84">
        <f>'[7]15'!AA25</f>
        <v>178</v>
      </c>
      <c r="W25" s="46">
        <f>'[20]2020-21'!$DS27-'16'!W25</f>
        <v>87</v>
      </c>
      <c r="X25" s="57">
        <f t="shared" si="6"/>
        <v>48.876404494382022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3033</v>
      </c>
      <c r="C26" s="84">
        <f>'[7]15'!F26</f>
        <v>4583</v>
      </c>
      <c r="D26" s="84">
        <f>'[20]2020-21'!$G28-'16'!D26</f>
        <v>2665</v>
      </c>
      <c r="E26" s="57">
        <f t="shared" si="0"/>
        <v>58.149683613353695</v>
      </c>
      <c r="F26" s="84">
        <f>'[7]15'!I26</f>
        <v>599</v>
      </c>
      <c r="G26" s="84">
        <f>'[20]2020-21'!$O28-'16'!G26</f>
        <v>368</v>
      </c>
      <c r="H26" s="57">
        <f t="shared" si="1"/>
        <v>61.43572621035058</v>
      </c>
      <c r="I26" s="84">
        <f>'[7]15'!L26</f>
        <v>38</v>
      </c>
      <c r="J26" s="84">
        <f>'[20]2020-21'!$AV28-'16'!J26</f>
        <v>26</v>
      </c>
      <c r="K26" s="57">
        <f t="shared" si="2"/>
        <v>68.421052631578945</v>
      </c>
      <c r="L26" s="87">
        <f>'[7]15'!O26</f>
        <v>62</v>
      </c>
      <c r="M26" s="84">
        <f>'[20]2020-21'!$BJ28-'16'!M26</f>
        <v>4</v>
      </c>
      <c r="N26" s="57">
        <f t="shared" si="3"/>
        <v>6.4516129032258061</v>
      </c>
      <c r="O26" s="84">
        <f>'[7]15'!R26</f>
        <v>2675</v>
      </c>
      <c r="P26" s="46">
        <f>'[8]1'!$C29-'16'!P26</f>
        <v>2359</v>
      </c>
      <c r="Q26" s="57">
        <f t="shared" si="4"/>
        <v>88.186915887850475</v>
      </c>
      <c r="R26" s="46">
        <f>'[20]2020-21'!$DK28-'16'!R26</f>
        <v>1917</v>
      </c>
      <c r="S26" s="84">
        <f>'[7]15'!X26</f>
        <v>3066</v>
      </c>
      <c r="T26" s="46">
        <f>'[20]2020-21'!$DO28-'16'!T26</f>
        <v>1767</v>
      </c>
      <c r="U26" s="57">
        <f t="shared" si="5"/>
        <v>57.6320939334638</v>
      </c>
      <c r="V26" s="84">
        <f>'[7]15'!AA26</f>
        <v>2511</v>
      </c>
      <c r="W26" s="46">
        <f>'[20]2020-21'!$DS28-'16'!W26</f>
        <v>1403</v>
      </c>
      <c r="X26" s="57">
        <f t="shared" si="6"/>
        <v>55.874153723616097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752</v>
      </c>
      <c r="C27" s="84">
        <f>'[7]15'!F27</f>
        <v>1180</v>
      </c>
      <c r="D27" s="84">
        <f>'[20]2020-21'!$G29-'16'!D27</f>
        <v>727</v>
      </c>
      <c r="E27" s="57">
        <f t="shared" si="0"/>
        <v>61.610169491525426</v>
      </c>
      <c r="F27" s="84">
        <f>'[7]15'!I27</f>
        <v>239</v>
      </c>
      <c r="G27" s="84">
        <f>'[20]2020-21'!$O29-'16'!G27</f>
        <v>134</v>
      </c>
      <c r="H27" s="57">
        <f t="shared" si="1"/>
        <v>56.06694560669456</v>
      </c>
      <c r="I27" s="84">
        <f>'[7]15'!L27</f>
        <v>67</v>
      </c>
      <c r="J27" s="84">
        <f>'[20]2020-21'!$AV29-'16'!J27</f>
        <v>73</v>
      </c>
      <c r="K27" s="57">
        <f t="shared" si="2"/>
        <v>108.95522388059702</v>
      </c>
      <c r="L27" s="87">
        <f>'[7]15'!O27</f>
        <v>32</v>
      </c>
      <c r="M27" s="84">
        <f>'[20]2020-21'!$BJ29-'16'!M27</f>
        <v>60</v>
      </c>
      <c r="N27" s="57">
        <f t="shared" si="3"/>
        <v>187.5</v>
      </c>
      <c r="O27" s="84">
        <f>'[7]15'!R27</f>
        <v>1112</v>
      </c>
      <c r="P27" s="46">
        <f>'[8]1'!$C30-'16'!P27</f>
        <v>665</v>
      </c>
      <c r="Q27" s="57">
        <f t="shared" si="4"/>
        <v>59.802158273381288</v>
      </c>
      <c r="R27" s="46">
        <f>'[20]2020-21'!$DK29-'16'!R27</f>
        <v>492</v>
      </c>
      <c r="S27" s="84">
        <f>'[7]15'!X27</f>
        <v>731</v>
      </c>
      <c r="T27" s="46">
        <f>'[20]2020-21'!$DO29-'16'!T27</f>
        <v>486</v>
      </c>
      <c r="U27" s="57">
        <f t="shared" si="5"/>
        <v>66.484268125854996</v>
      </c>
      <c r="V27" s="84">
        <f>'[7]15'!AA27</f>
        <v>652</v>
      </c>
      <c r="W27" s="46">
        <f>'[20]2020-21'!$DS29-'16'!W27</f>
        <v>419</v>
      </c>
      <c r="X27" s="57">
        <f t="shared" si="6"/>
        <v>64.263803680981596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740</v>
      </c>
      <c r="C28" s="84">
        <f>'[7]15'!F28</f>
        <v>1137</v>
      </c>
      <c r="D28" s="84">
        <f>'[20]2020-21'!$G30-'16'!D28</f>
        <v>717</v>
      </c>
      <c r="E28" s="57">
        <f t="shared" si="0"/>
        <v>63.060686015831138</v>
      </c>
      <c r="F28" s="84">
        <f>'[7]15'!I28</f>
        <v>294</v>
      </c>
      <c r="G28" s="84">
        <f>'[20]2020-21'!$O30-'16'!G28</f>
        <v>87</v>
      </c>
      <c r="H28" s="57">
        <f t="shared" si="1"/>
        <v>29.591836734693878</v>
      </c>
      <c r="I28" s="84">
        <f>'[7]15'!L28</f>
        <v>23</v>
      </c>
      <c r="J28" s="84">
        <f>'[20]2020-21'!$AV30-'16'!J28</f>
        <v>3</v>
      </c>
      <c r="K28" s="57">
        <f t="shared" si="2"/>
        <v>13.043478260869565</v>
      </c>
      <c r="L28" s="87">
        <f>'[7]15'!O28</f>
        <v>23</v>
      </c>
      <c r="M28" s="84">
        <f>'[20]2020-21'!$BJ30-'16'!M28</f>
        <v>1</v>
      </c>
      <c r="N28" s="57">
        <f t="shared" si="3"/>
        <v>4.3478260869565215</v>
      </c>
      <c r="O28" s="84">
        <f>'[7]15'!R28</f>
        <v>1096</v>
      </c>
      <c r="P28" s="46">
        <f>'[8]1'!$C31-'16'!P28</f>
        <v>690</v>
      </c>
      <c r="Q28" s="57">
        <f t="shared" si="4"/>
        <v>62.956204379562038</v>
      </c>
      <c r="R28" s="46">
        <f>'[20]2020-21'!$DK30-'16'!R28</f>
        <v>507</v>
      </c>
      <c r="S28" s="84">
        <f>'[7]15'!X28</f>
        <v>722</v>
      </c>
      <c r="T28" s="46">
        <f>'[20]2020-21'!$DO30-'16'!T28</f>
        <v>498</v>
      </c>
      <c r="U28" s="57">
        <f t="shared" si="5"/>
        <v>68.97506925207756</v>
      </c>
      <c r="V28" s="84">
        <f>'[7]15'!AA28</f>
        <v>626</v>
      </c>
      <c r="W28" s="46">
        <f>'[20]2020-21'!$DS30-'16'!W28</f>
        <v>430</v>
      </c>
      <c r="X28" s="57">
        <f t="shared" si="6"/>
        <v>68.690095846645377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O1" sqref="O1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1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5697</v>
      </c>
      <c r="C7" s="28">
        <f>SUM(C8:C28)</f>
        <v>7558</v>
      </c>
      <c r="D7" s="28">
        <f>SUM(D8:D28)</f>
        <v>5458</v>
      </c>
      <c r="E7" s="56">
        <f>IF(C7=0,0,D7/C7)*100</f>
        <v>72.214871659169091</v>
      </c>
      <c r="F7" s="28">
        <f>SUM(F8:F28)</f>
        <v>1477</v>
      </c>
      <c r="G7" s="28">
        <f>SUM(G8:G28)</f>
        <v>484</v>
      </c>
      <c r="H7" s="56">
        <f>IF(F7=0,0,G7/F7)*100</f>
        <v>32.769126607989172</v>
      </c>
      <c r="I7" s="28">
        <f>SUM(I8:I28)</f>
        <v>464</v>
      </c>
      <c r="J7" s="28">
        <f>SUM(J8:J28)</f>
        <v>341</v>
      </c>
      <c r="K7" s="56">
        <f>IF(I7=0,0,J7/I7)*100</f>
        <v>73.491379310344826</v>
      </c>
      <c r="L7" s="28">
        <f>SUM(L8:L28)</f>
        <v>206</v>
      </c>
      <c r="M7" s="28">
        <f>SUM(M8:M28)</f>
        <v>84</v>
      </c>
      <c r="N7" s="56">
        <f>IF(L7=0,0,M7/L7)*100</f>
        <v>40.776699029126213</v>
      </c>
      <c r="O7" s="28">
        <f>SUM(O8:O28)</f>
        <v>6229</v>
      </c>
      <c r="P7" s="28">
        <f>SUM(P8:P28)</f>
        <v>4507</v>
      </c>
      <c r="Q7" s="56">
        <f>IF(O7=0,0,P7/O7)*100</f>
        <v>72.355113180285755</v>
      </c>
      <c r="R7" s="28">
        <f>SUM(R8:R28)</f>
        <v>4116</v>
      </c>
      <c r="S7" s="28">
        <f>SUM(S8:S28)</f>
        <v>5057</v>
      </c>
      <c r="T7" s="28">
        <f>SUM(T8:T28)</f>
        <v>4034</v>
      </c>
      <c r="U7" s="56">
        <f>IF(S7=0,0,T7/S7)*100</f>
        <v>79.770614989123985</v>
      </c>
      <c r="V7" s="28">
        <f>SUM(V8:V28)</f>
        <v>4417</v>
      </c>
      <c r="W7" s="28">
        <f>SUM(W8:W28)</f>
        <v>3394</v>
      </c>
      <c r="X7" s="56">
        <f>IF(V7=0,0,W7/V7)*100</f>
        <v>76.839483812542454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367</v>
      </c>
      <c r="C8" s="31">
        <f>'[7]16'!F8</f>
        <v>593</v>
      </c>
      <c r="D8" s="31">
        <f>[22]Шаблон!$D8</f>
        <v>353</v>
      </c>
      <c r="E8" s="57">
        <f t="shared" ref="E8:E28" si="0">IF(C8=0,0,D8/C8)*100</f>
        <v>59.527824620573355</v>
      </c>
      <c r="F8" s="31">
        <f>'[7]16'!I8</f>
        <v>137</v>
      </c>
      <c r="G8" s="31">
        <f>[22]Шаблон!$F8+[21]Шаблон!$D8</f>
        <v>47</v>
      </c>
      <c r="H8" s="57">
        <f t="shared" ref="H8:H28" si="1">IF(F8=0,0,G8/F8)*100</f>
        <v>34.306569343065696</v>
      </c>
      <c r="I8" s="31">
        <f>'[7]16'!L8</f>
        <v>79</v>
      </c>
      <c r="J8" s="31">
        <f>[22]Шаблон!$J8</f>
        <v>23</v>
      </c>
      <c r="K8" s="57">
        <f t="shared" ref="K8:K28" si="2">IF(I8=0,0,J8/I8)*100</f>
        <v>29.11392405063291</v>
      </c>
      <c r="L8" s="87">
        <f>'[7]15'!O8</f>
        <v>20</v>
      </c>
      <c r="M8" s="31">
        <f>[22]Шаблон!$K8+[22]Шаблон!$L8+[21]Шаблон!$G8</f>
        <v>5</v>
      </c>
      <c r="N8" s="57">
        <f t="shared" ref="N8:N28" si="3">IF(L8=0,0,M8/L8)*100</f>
        <v>25</v>
      </c>
      <c r="O8" s="31">
        <f>'[7]16'!R8</f>
        <v>571</v>
      </c>
      <c r="P8" s="46">
        <f>[22]Шаблон!$M8</f>
        <v>344</v>
      </c>
      <c r="Q8" s="57">
        <f t="shared" ref="Q8:Q28" si="4">IF(O8=0,0,P8/O8)*100</f>
        <v>60.245183887915928</v>
      </c>
      <c r="R8" s="46">
        <f>[21]Шаблон!$M8+[22]Шаблон!$P8</f>
        <v>244</v>
      </c>
      <c r="S8" s="31">
        <f>'[7]16'!X8</f>
        <v>359</v>
      </c>
      <c r="T8" s="46">
        <f>[22]Шаблон!$P8</f>
        <v>242</v>
      </c>
      <c r="U8" s="57">
        <f t="shared" ref="U8:U28" si="5">IF(S8=0,0,T8/S8)*100</f>
        <v>67.409470752089135</v>
      </c>
      <c r="V8" s="31">
        <f>'[7]16'!AA8</f>
        <v>351</v>
      </c>
      <c r="W8" s="46">
        <f>[22]Шаблон!$T8</f>
        <v>228</v>
      </c>
      <c r="X8" s="57">
        <f t="shared" ref="X8:X28" si="6">IF(V8=0,0,W8/V8)*100</f>
        <v>64.957264957264954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191</v>
      </c>
      <c r="C9" s="84">
        <f>'[7]16'!F9</f>
        <v>294</v>
      </c>
      <c r="D9" s="84">
        <f>[22]Шаблон!$D9</f>
        <v>186</v>
      </c>
      <c r="E9" s="57">
        <f t="shared" si="0"/>
        <v>63.265306122448983</v>
      </c>
      <c r="F9" s="84">
        <f>'[7]16'!I9</f>
        <v>59</v>
      </c>
      <c r="G9" s="84">
        <f>[22]Шаблон!$F9+[21]Шаблон!$D9</f>
        <v>31</v>
      </c>
      <c r="H9" s="57">
        <f t="shared" si="1"/>
        <v>52.542372881355938</v>
      </c>
      <c r="I9" s="84">
        <f>'[7]16'!L9</f>
        <v>6</v>
      </c>
      <c r="J9" s="84">
        <f>[22]Шаблон!$J9</f>
        <v>13</v>
      </c>
      <c r="K9" s="57">
        <f t="shared" si="2"/>
        <v>216.66666666666666</v>
      </c>
      <c r="L9" s="87">
        <f>'[7]15'!O9</f>
        <v>2</v>
      </c>
      <c r="M9" s="84">
        <f>[22]Шаблон!$K9+[22]Шаблон!$L9+[21]Шаблон!$G9</f>
        <v>4</v>
      </c>
      <c r="N9" s="57">
        <f t="shared" si="3"/>
        <v>200</v>
      </c>
      <c r="O9" s="84">
        <f>'[7]16'!R9</f>
        <v>208</v>
      </c>
      <c r="P9" s="46">
        <f>[22]Шаблон!$M9</f>
        <v>157</v>
      </c>
      <c r="Q9" s="57">
        <f t="shared" si="4"/>
        <v>75.480769230769226</v>
      </c>
      <c r="R9" s="46">
        <f>[21]Шаблон!$M9+[22]Шаблон!$P9</f>
        <v>120</v>
      </c>
      <c r="S9" s="84">
        <f>'[7]16'!X9</f>
        <v>215</v>
      </c>
      <c r="T9" s="46">
        <f>[22]Шаблон!$P9</f>
        <v>119</v>
      </c>
      <c r="U9" s="57">
        <f t="shared" si="5"/>
        <v>55.348837209302324</v>
      </c>
      <c r="V9" s="84">
        <f>'[7]16'!AA9</f>
        <v>202</v>
      </c>
      <c r="W9" s="46">
        <f>[22]Шаблон!$T9</f>
        <v>111</v>
      </c>
      <c r="X9" s="57">
        <f t="shared" si="6"/>
        <v>54.950495049504951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239</v>
      </c>
      <c r="C10" s="84">
        <f>'[7]16'!F10</f>
        <v>231</v>
      </c>
      <c r="D10" s="84">
        <f>[22]Шаблон!$D10</f>
        <v>237</v>
      </c>
      <c r="E10" s="57">
        <f t="shared" si="0"/>
        <v>102.59740259740259</v>
      </c>
      <c r="F10" s="84">
        <f>'[7]16'!I10</f>
        <v>31</v>
      </c>
      <c r="G10" s="84">
        <f>[22]Шаблон!$F10+[21]Шаблон!$D10</f>
        <v>39</v>
      </c>
      <c r="H10" s="57">
        <f t="shared" si="1"/>
        <v>125.80645161290323</v>
      </c>
      <c r="I10" s="84">
        <f>'[7]16'!L10</f>
        <v>19</v>
      </c>
      <c r="J10" s="84">
        <f>[22]Шаблон!$J10</f>
        <v>25</v>
      </c>
      <c r="K10" s="57">
        <f t="shared" si="2"/>
        <v>131.57894736842107</v>
      </c>
      <c r="L10" s="87">
        <f>'[7]15'!O10</f>
        <v>1</v>
      </c>
      <c r="M10" s="84">
        <f>[22]Шаблон!$K10+[22]Шаблон!$L10+[21]Шаблон!$G10</f>
        <v>5</v>
      </c>
      <c r="N10" s="57">
        <f t="shared" si="3"/>
        <v>500</v>
      </c>
      <c r="O10" s="84">
        <f>'[7]16'!R10</f>
        <v>220</v>
      </c>
      <c r="P10" s="46">
        <f>[22]Шаблон!$M10</f>
        <v>198</v>
      </c>
      <c r="Q10" s="57">
        <f t="shared" si="4"/>
        <v>90</v>
      </c>
      <c r="R10" s="46">
        <f>[21]Шаблон!$M10+[22]Шаблон!$P10</f>
        <v>162</v>
      </c>
      <c r="S10" s="84">
        <f>'[7]16'!X10</f>
        <v>169</v>
      </c>
      <c r="T10" s="46">
        <f>[22]Шаблон!$P10</f>
        <v>161</v>
      </c>
      <c r="U10" s="57">
        <f t="shared" si="5"/>
        <v>95.26627218934911</v>
      </c>
      <c r="V10" s="84">
        <f>'[7]16'!AA10</f>
        <v>147</v>
      </c>
      <c r="W10" s="46">
        <f>[22]Шаблон!$T10</f>
        <v>135</v>
      </c>
      <c r="X10" s="57">
        <f t="shared" si="6"/>
        <v>91.83673469387756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333</v>
      </c>
      <c r="C11" s="84">
        <f>'[7]16'!F11</f>
        <v>389</v>
      </c>
      <c r="D11" s="84">
        <f>[22]Шаблон!$D11</f>
        <v>324</v>
      </c>
      <c r="E11" s="57">
        <f t="shared" si="0"/>
        <v>83.290488431876611</v>
      </c>
      <c r="F11" s="84">
        <f>'[7]16'!I11</f>
        <v>61</v>
      </c>
      <c r="G11" s="84">
        <f>[22]Шаблон!$F11+[21]Шаблон!$D11</f>
        <v>11</v>
      </c>
      <c r="H11" s="57">
        <f t="shared" si="1"/>
        <v>18.032786885245901</v>
      </c>
      <c r="I11" s="84">
        <f>'[7]16'!L11</f>
        <v>18</v>
      </c>
      <c r="J11" s="84">
        <f>[22]Шаблон!$J11</f>
        <v>1</v>
      </c>
      <c r="K11" s="57">
        <f t="shared" si="2"/>
        <v>5.5555555555555554</v>
      </c>
      <c r="L11" s="87">
        <f>'[7]15'!O11</f>
        <v>13</v>
      </c>
      <c r="M11" s="84">
        <f>[22]Шаблон!$K11+[22]Шаблон!$L11+[21]Шаблон!$G11</f>
        <v>7</v>
      </c>
      <c r="N11" s="57">
        <f t="shared" si="3"/>
        <v>53.846153846153847</v>
      </c>
      <c r="O11" s="84">
        <f>'[7]16'!R11</f>
        <v>350</v>
      </c>
      <c r="P11" s="46">
        <f>[22]Шаблон!$M11</f>
        <v>319</v>
      </c>
      <c r="Q11" s="57">
        <f t="shared" si="4"/>
        <v>91.142857142857153</v>
      </c>
      <c r="R11" s="46">
        <f>[21]Шаблон!$M11+[22]Шаблон!$P11</f>
        <v>274</v>
      </c>
      <c r="S11" s="84">
        <f>'[7]16'!X11</f>
        <v>272</v>
      </c>
      <c r="T11" s="46">
        <f>[22]Шаблон!$P11</f>
        <v>269</v>
      </c>
      <c r="U11" s="57">
        <f t="shared" si="5"/>
        <v>98.89705882352942</v>
      </c>
      <c r="V11" s="84">
        <f>'[7]16'!AA11</f>
        <v>202</v>
      </c>
      <c r="W11" s="46">
        <f>[22]Шаблон!$T11</f>
        <v>197</v>
      </c>
      <c r="X11" s="57">
        <f t="shared" si="6"/>
        <v>97.524752475247524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265</v>
      </c>
      <c r="C12" s="84">
        <f>'[7]16'!F12</f>
        <v>408</v>
      </c>
      <c r="D12" s="84">
        <f>[22]Шаблон!$D12</f>
        <v>263</v>
      </c>
      <c r="E12" s="57">
        <f t="shared" si="0"/>
        <v>64.460784313725497</v>
      </c>
      <c r="F12" s="84">
        <f>'[7]16'!I12</f>
        <v>67</v>
      </c>
      <c r="G12" s="84">
        <f>[22]Шаблон!$F12+[21]Шаблон!$D12</f>
        <v>20</v>
      </c>
      <c r="H12" s="57">
        <f t="shared" si="1"/>
        <v>29.850746268656714</v>
      </c>
      <c r="I12" s="84">
        <f>'[7]16'!L12</f>
        <v>30</v>
      </c>
      <c r="J12" s="84">
        <f>[22]Шаблон!$J12</f>
        <v>23</v>
      </c>
      <c r="K12" s="57">
        <f t="shared" si="2"/>
        <v>76.666666666666671</v>
      </c>
      <c r="L12" s="87">
        <f>'[7]15'!O12</f>
        <v>5</v>
      </c>
      <c r="M12" s="84">
        <f>[22]Шаблон!$K12+[22]Шаблон!$L12+[21]Шаблон!$G12</f>
        <v>0</v>
      </c>
      <c r="N12" s="57">
        <f t="shared" si="3"/>
        <v>0</v>
      </c>
      <c r="O12" s="84">
        <f>'[7]16'!R12</f>
        <v>344</v>
      </c>
      <c r="P12" s="46">
        <f>[22]Шаблон!$M12</f>
        <v>247</v>
      </c>
      <c r="Q12" s="57">
        <f t="shared" si="4"/>
        <v>71.802325581395351</v>
      </c>
      <c r="R12" s="46">
        <f>[21]Шаблон!$M12+[22]Шаблон!$P12</f>
        <v>187</v>
      </c>
      <c r="S12" s="84">
        <f>'[7]16'!X12</f>
        <v>281</v>
      </c>
      <c r="T12" s="46">
        <f>[22]Шаблон!$P12</f>
        <v>187</v>
      </c>
      <c r="U12" s="57">
        <f t="shared" si="5"/>
        <v>66.548042704626326</v>
      </c>
      <c r="V12" s="84">
        <f>'[7]16'!AA12</f>
        <v>244</v>
      </c>
      <c r="W12" s="46">
        <f>[22]Шаблон!$T12</f>
        <v>167</v>
      </c>
      <c r="X12" s="57">
        <f t="shared" si="6"/>
        <v>68.442622950819683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235</v>
      </c>
      <c r="C13" s="84">
        <f>'[7]16'!F13</f>
        <v>364</v>
      </c>
      <c r="D13" s="84">
        <f>[22]Шаблон!$D13</f>
        <v>230</v>
      </c>
      <c r="E13" s="57">
        <f t="shared" si="0"/>
        <v>63.186813186813183</v>
      </c>
      <c r="F13" s="84">
        <f>'[7]16'!I13</f>
        <v>79</v>
      </c>
      <c r="G13" s="84">
        <f>[22]Шаблон!$F13+[21]Шаблон!$D13</f>
        <v>14</v>
      </c>
      <c r="H13" s="57">
        <f t="shared" si="1"/>
        <v>17.721518987341771</v>
      </c>
      <c r="I13" s="84">
        <f>'[7]16'!L13</f>
        <v>11</v>
      </c>
      <c r="J13" s="84">
        <f>[22]Шаблон!$J13</f>
        <v>4</v>
      </c>
      <c r="K13" s="57">
        <f t="shared" si="2"/>
        <v>36.363636363636367</v>
      </c>
      <c r="L13" s="87">
        <f>'[7]15'!O13</f>
        <v>3</v>
      </c>
      <c r="M13" s="84">
        <f>[22]Шаблон!$K13+[22]Шаблон!$L13+[21]Шаблон!$G13</f>
        <v>3</v>
      </c>
      <c r="N13" s="57">
        <f t="shared" si="3"/>
        <v>100</v>
      </c>
      <c r="O13" s="84">
        <f>'[7]16'!R13</f>
        <v>288</v>
      </c>
      <c r="P13" s="46">
        <f>[22]Шаблон!$M13</f>
        <v>198</v>
      </c>
      <c r="Q13" s="57">
        <f t="shared" si="4"/>
        <v>68.75</v>
      </c>
      <c r="R13" s="46">
        <f>[21]Шаблон!$M13+[22]Шаблон!$P13</f>
        <v>175</v>
      </c>
      <c r="S13" s="84">
        <f>'[7]16'!X13</f>
        <v>230</v>
      </c>
      <c r="T13" s="46">
        <f>[22]Шаблон!$P13</f>
        <v>173</v>
      </c>
      <c r="U13" s="57">
        <f t="shared" si="5"/>
        <v>75.217391304347828</v>
      </c>
      <c r="V13" s="84">
        <f>'[7]16'!AA13</f>
        <v>195</v>
      </c>
      <c r="W13" s="46">
        <f>[22]Шаблон!$T13</f>
        <v>143</v>
      </c>
      <c r="X13" s="57">
        <f t="shared" si="6"/>
        <v>73.333333333333329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195</v>
      </c>
      <c r="C14" s="84">
        <f>'[7]16'!F14</f>
        <v>235</v>
      </c>
      <c r="D14" s="84">
        <f>[22]Шаблон!$D14</f>
        <v>195</v>
      </c>
      <c r="E14" s="57">
        <f t="shared" si="0"/>
        <v>82.978723404255319</v>
      </c>
      <c r="F14" s="84">
        <f>'[7]16'!I14</f>
        <v>31</v>
      </c>
      <c r="G14" s="84">
        <f>[22]Шаблон!$F14+[21]Шаблон!$D14</f>
        <v>2</v>
      </c>
      <c r="H14" s="57">
        <f t="shared" si="1"/>
        <v>6.4516129032258061</v>
      </c>
      <c r="I14" s="84">
        <f>'[7]16'!L14</f>
        <v>13</v>
      </c>
      <c r="J14" s="84">
        <f>[22]Шаблон!$J14</f>
        <v>0</v>
      </c>
      <c r="K14" s="57">
        <f t="shared" si="2"/>
        <v>0</v>
      </c>
      <c r="L14" s="87">
        <f>'[7]15'!O14</f>
        <v>5</v>
      </c>
      <c r="M14" s="84">
        <f>[22]Шаблон!$K14+[22]Шаблон!$L14+[21]Шаблон!$G14</f>
        <v>1</v>
      </c>
      <c r="N14" s="57">
        <f t="shared" si="3"/>
        <v>20</v>
      </c>
      <c r="O14" s="84">
        <f>'[7]16'!R14</f>
        <v>169</v>
      </c>
      <c r="P14" s="46">
        <f>[22]Шаблон!$M14</f>
        <v>168</v>
      </c>
      <c r="Q14" s="57">
        <f t="shared" si="4"/>
        <v>99.408284023668642</v>
      </c>
      <c r="R14" s="46">
        <f>[21]Шаблон!$M14+[22]Шаблон!$P14</f>
        <v>145</v>
      </c>
      <c r="S14" s="84">
        <f>'[7]16'!X14</f>
        <v>164</v>
      </c>
      <c r="T14" s="46">
        <f>[22]Шаблон!$P14</f>
        <v>145</v>
      </c>
      <c r="U14" s="57">
        <f t="shared" si="5"/>
        <v>88.41463414634147</v>
      </c>
      <c r="V14" s="84">
        <f>'[7]16'!AA14</f>
        <v>149</v>
      </c>
      <c r="W14" s="46">
        <f>[22]Шаблон!$T14</f>
        <v>112</v>
      </c>
      <c r="X14" s="57">
        <f t="shared" si="6"/>
        <v>75.167785234899327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237</v>
      </c>
      <c r="C15" s="84">
        <f>'[7]16'!F15</f>
        <v>294</v>
      </c>
      <c r="D15" s="84">
        <f>[22]Шаблон!$D15</f>
        <v>226</v>
      </c>
      <c r="E15" s="57">
        <f t="shared" si="0"/>
        <v>76.870748299319729</v>
      </c>
      <c r="F15" s="84">
        <f>'[7]16'!I15</f>
        <v>50</v>
      </c>
      <c r="G15" s="84">
        <f>[22]Шаблон!$F15+[21]Шаблон!$D15</f>
        <v>21</v>
      </c>
      <c r="H15" s="57">
        <f t="shared" si="1"/>
        <v>42</v>
      </c>
      <c r="I15" s="84">
        <f>'[7]16'!L15</f>
        <v>13</v>
      </c>
      <c r="J15" s="84">
        <f>[22]Шаблон!$J15</f>
        <v>12</v>
      </c>
      <c r="K15" s="57">
        <f t="shared" si="2"/>
        <v>92.307692307692307</v>
      </c>
      <c r="L15" s="87">
        <f>'[7]15'!O15</f>
        <v>9</v>
      </c>
      <c r="M15" s="84">
        <f>[22]Шаблон!$K15+[22]Шаблон!$L15+[21]Шаблон!$G15</f>
        <v>2</v>
      </c>
      <c r="N15" s="57">
        <f t="shared" si="3"/>
        <v>22.222222222222221</v>
      </c>
      <c r="O15" s="84">
        <f>'[7]16'!R15</f>
        <v>234</v>
      </c>
      <c r="P15" s="46">
        <f>[22]Шаблон!$M15</f>
        <v>189</v>
      </c>
      <c r="Q15" s="57">
        <f t="shared" si="4"/>
        <v>80.769230769230774</v>
      </c>
      <c r="R15" s="46">
        <f>[21]Шаблон!$M15+[22]Шаблон!$P15</f>
        <v>175</v>
      </c>
      <c r="S15" s="84">
        <f>'[7]16'!X15</f>
        <v>198</v>
      </c>
      <c r="T15" s="46">
        <f>[22]Шаблон!$P15</f>
        <v>172</v>
      </c>
      <c r="U15" s="57">
        <f t="shared" si="5"/>
        <v>86.868686868686879</v>
      </c>
      <c r="V15" s="84">
        <f>'[7]16'!AA15</f>
        <v>151</v>
      </c>
      <c r="W15" s="46">
        <f>[22]Шаблон!$T15</f>
        <v>129</v>
      </c>
      <c r="X15" s="57">
        <f t="shared" si="6"/>
        <v>85.430463576158942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179</v>
      </c>
      <c r="C16" s="84">
        <f>'[7]16'!F16</f>
        <v>195</v>
      </c>
      <c r="D16" s="84">
        <f>[22]Шаблон!$D16</f>
        <v>174</v>
      </c>
      <c r="E16" s="57">
        <f t="shared" si="0"/>
        <v>89.230769230769241</v>
      </c>
      <c r="F16" s="84">
        <f>'[7]16'!I16</f>
        <v>32</v>
      </c>
      <c r="G16" s="84">
        <f>[22]Шаблон!$F16+[21]Шаблон!$D16</f>
        <v>17</v>
      </c>
      <c r="H16" s="57">
        <f t="shared" si="1"/>
        <v>53.125</v>
      </c>
      <c r="I16" s="84">
        <f>'[7]16'!L16</f>
        <v>7</v>
      </c>
      <c r="J16" s="84">
        <f>[22]Шаблон!$J16</f>
        <v>17</v>
      </c>
      <c r="K16" s="57">
        <f t="shared" si="2"/>
        <v>242.85714285714283</v>
      </c>
      <c r="L16" s="87">
        <f>'[7]15'!O16</f>
        <v>0</v>
      </c>
      <c r="M16" s="84">
        <f>[22]Шаблон!$K16+[22]Шаблон!$L16+[21]Шаблон!$G16</f>
        <v>6</v>
      </c>
      <c r="N16" s="57">
        <f t="shared" si="3"/>
        <v>0</v>
      </c>
      <c r="O16" s="84">
        <f>'[7]16'!R16</f>
        <v>185</v>
      </c>
      <c r="P16" s="46">
        <f>[22]Шаблон!$M16</f>
        <v>174</v>
      </c>
      <c r="Q16" s="57">
        <f t="shared" si="4"/>
        <v>94.054054054054063</v>
      </c>
      <c r="R16" s="46">
        <f>[21]Шаблон!$M16+[22]Шаблон!$P16</f>
        <v>133</v>
      </c>
      <c r="S16" s="84">
        <f>'[7]16'!X16</f>
        <v>131</v>
      </c>
      <c r="T16" s="46">
        <f>[22]Шаблон!$P16</f>
        <v>133</v>
      </c>
      <c r="U16" s="57">
        <f t="shared" si="5"/>
        <v>101.52671755725191</v>
      </c>
      <c r="V16" s="84">
        <f>'[7]16'!AA16</f>
        <v>122</v>
      </c>
      <c r="W16" s="46">
        <f>[22]Шаблон!$T16</f>
        <v>126</v>
      </c>
      <c r="X16" s="57">
        <f t="shared" si="6"/>
        <v>103.27868852459017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260</v>
      </c>
      <c r="C17" s="84">
        <f>'[7]16'!F17</f>
        <v>355</v>
      </c>
      <c r="D17" s="84">
        <f>[22]Шаблон!$D17</f>
        <v>254</v>
      </c>
      <c r="E17" s="57">
        <f t="shared" si="0"/>
        <v>71.549295774647888</v>
      </c>
      <c r="F17" s="84">
        <f>'[7]16'!I17</f>
        <v>99</v>
      </c>
      <c r="G17" s="84">
        <f>[22]Шаблон!$F17+[21]Шаблон!$D17</f>
        <v>18</v>
      </c>
      <c r="H17" s="57">
        <f t="shared" si="1"/>
        <v>18.181818181818183</v>
      </c>
      <c r="I17" s="84">
        <f>'[7]16'!L17</f>
        <v>28</v>
      </c>
      <c r="J17" s="84">
        <f>[22]Шаблон!$J17</f>
        <v>42</v>
      </c>
      <c r="K17" s="57">
        <f t="shared" si="2"/>
        <v>150</v>
      </c>
      <c r="L17" s="87">
        <f>'[7]15'!O17</f>
        <v>2</v>
      </c>
      <c r="M17" s="84">
        <f>[22]Шаблон!$K17+[22]Шаблон!$L17+[21]Шаблон!$G17</f>
        <v>8</v>
      </c>
      <c r="N17" s="57">
        <f t="shared" si="3"/>
        <v>400</v>
      </c>
      <c r="O17" s="84">
        <f>'[7]16'!R17</f>
        <v>253</v>
      </c>
      <c r="P17" s="46">
        <f>[22]Шаблон!$M17</f>
        <v>160</v>
      </c>
      <c r="Q17" s="57">
        <f t="shared" si="4"/>
        <v>63.241106719367593</v>
      </c>
      <c r="R17" s="46">
        <f>[21]Шаблон!$M17+[22]Шаблон!$P17</f>
        <v>196</v>
      </c>
      <c r="S17" s="84">
        <f>'[7]16'!X17</f>
        <v>204</v>
      </c>
      <c r="T17" s="46">
        <f>[22]Шаблон!$P17</f>
        <v>194</v>
      </c>
      <c r="U17" s="57">
        <f t="shared" si="5"/>
        <v>95.098039215686271</v>
      </c>
      <c r="V17" s="84">
        <f>'[7]16'!AA17</f>
        <v>177</v>
      </c>
      <c r="W17" s="46">
        <f>[22]Шаблон!$T17</f>
        <v>172</v>
      </c>
      <c r="X17" s="57">
        <f t="shared" si="6"/>
        <v>97.175141242937855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228</v>
      </c>
      <c r="C18" s="84">
        <f>'[7]16'!F18</f>
        <v>289</v>
      </c>
      <c r="D18" s="84">
        <f>[22]Шаблон!$D18</f>
        <v>226</v>
      </c>
      <c r="E18" s="57">
        <f t="shared" si="0"/>
        <v>78.200692041522487</v>
      </c>
      <c r="F18" s="84">
        <f>'[7]16'!I18</f>
        <v>20</v>
      </c>
      <c r="G18" s="84">
        <f>[22]Шаблон!$F18+[21]Шаблон!$D18</f>
        <v>10</v>
      </c>
      <c r="H18" s="57">
        <f t="shared" si="1"/>
        <v>50</v>
      </c>
      <c r="I18" s="84">
        <f>'[7]16'!L18</f>
        <v>0</v>
      </c>
      <c r="J18" s="84">
        <f>[22]Шаблон!$J18</f>
        <v>0</v>
      </c>
      <c r="K18" s="57">
        <f t="shared" si="2"/>
        <v>0</v>
      </c>
      <c r="L18" s="87">
        <f>'[7]15'!O18</f>
        <v>3</v>
      </c>
      <c r="M18" s="84">
        <f>[22]Шаблон!$K18+[22]Шаблон!$L18+[21]Шаблон!$G18</f>
        <v>1</v>
      </c>
      <c r="N18" s="57">
        <f t="shared" si="3"/>
        <v>33.333333333333329</v>
      </c>
      <c r="O18" s="84">
        <f>'[7]16'!R18</f>
        <v>234</v>
      </c>
      <c r="P18" s="46">
        <f>[22]Шаблон!$M18</f>
        <v>188</v>
      </c>
      <c r="Q18" s="57">
        <f t="shared" si="4"/>
        <v>80.341880341880341</v>
      </c>
      <c r="R18" s="46">
        <f>[21]Шаблон!$M18+[22]Шаблон!$P18</f>
        <v>181</v>
      </c>
      <c r="S18" s="84">
        <f>'[7]16'!X18</f>
        <v>220</v>
      </c>
      <c r="T18" s="46">
        <f>[22]Шаблон!$P18</f>
        <v>180</v>
      </c>
      <c r="U18" s="57">
        <f t="shared" si="5"/>
        <v>81.818181818181827</v>
      </c>
      <c r="V18" s="84">
        <f>'[7]16'!AA18</f>
        <v>169</v>
      </c>
      <c r="W18" s="46">
        <f>[22]Шаблон!$T18</f>
        <v>127</v>
      </c>
      <c r="X18" s="57">
        <f t="shared" si="6"/>
        <v>75.147928994082832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543</v>
      </c>
      <c r="C19" s="84">
        <f>'[7]16'!F19</f>
        <v>727</v>
      </c>
      <c r="D19" s="84">
        <f>[22]Шаблон!$D19</f>
        <v>538</v>
      </c>
      <c r="E19" s="57">
        <f t="shared" si="0"/>
        <v>74.002751031636862</v>
      </c>
      <c r="F19" s="84">
        <f>'[7]16'!I19</f>
        <v>173</v>
      </c>
      <c r="G19" s="84">
        <f>[22]Шаблон!$F19+[21]Шаблон!$D19</f>
        <v>48</v>
      </c>
      <c r="H19" s="57">
        <f t="shared" si="1"/>
        <v>27.74566473988439</v>
      </c>
      <c r="I19" s="84">
        <f>'[7]16'!L19</f>
        <v>70</v>
      </c>
      <c r="J19" s="84">
        <f>[22]Шаблон!$J19</f>
        <v>34</v>
      </c>
      <c r="K19" s="57">
        <f t="shared" si="2"/>
        <v>48.571428571428569</v>
      </c>
      <c r="L19" s="87">
        <f>'[7]15'!O19</f>
        <v>11</v>
      </c>
      <c r="M19" s="84">
        <f>[22]Шаблон!$K19+[22]Шаблон!$L19+[21]Шаблон!$G19</f>
        <v>3</v>
      </c>
      <c r="N19" s="57">
        <f t="shared" si="3"/>
        <v>27.27272727272727</v>
      </c>
      <c r="O19" s="84">
        <f>'[7]16'!R19</f>
        <v>661</v>
      </c>
      <c r="P19" s="46">
        <f>[22]Шаблон!$M19</f>
        <v>461</v>
      </c>
      <c r="Q19" s="57">
        <f t="shared" si="4"/>
        <v>69.7428139183056</v>
      </c>
      <c r="R19" s="46">
        <f>[21]Шаблон!$M19+[22]Шаблон!$P19</f>
        <v>365</v>
      </c>
      <c r="S19" s="84">
        <f>'[7]16'!X19</f>
        <v>486</v>
      </c>
      <c r="T19" s="46">
        <f>[22]Шаблон!$P19</f>
        <v>365</v>
      </c>
      <c r="U19" s="57">
        <f t="shared" si="5"/>
        <v>75.102880658436206</v>
      </c>
      <c r="V19" s="84">
        <f>'[7]16'!AA19</f>
        <v>453</v>
      </c>
      <c r="W19" s="46">
        <f>[22]Шаблон!$T19</f>
        <v>344</v>
      </c>
      <c r="X19" s="57">
        <f t="shared" si="6"/>
        <v>75.938189845474611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227</v>
      </c>
      <c r="C20" s="84">
        <f>'[7]16'!F20</f>
        <v>371</v>
      </c>
      <c r="D20" s="84">
        <f>[22]Шаблон!$D20</f>
        <v>205</v>
      </c>
      <c r="E20" s="57">
        <f t="shared" si="0"/>
        <v>55.256064690026953</v>
      </c>
      <c r="F20" s="84">
        <f>'[7]16'!I20</f>
        <v>113</v>
      </c>
      <c r="G20" s="84">
        <f>[22]Шаблон!$F20+[21]Шаблон!$D20</f>
        <v>45</v>
      </c>
      <c r="H20" s="57">
        <f t="shared" si="1"/>
        <v>39.823008849557525</v>
      </c>
      <c r="I20" s="84">
        <f>'[7]16'!L20</f>
        <v>15</v>
      </c>
      <c r="J20" s="84">
        <f>[22]Шаблон!$J20</f>
        <v>19</v>
      </c>
      <c r="K20" s="57">
        <f t="shared" si="2"/>
        <v>126.66666666666666</v>
      </c>
      <c r="L20" s="87">
        <f>'[7]15'!O20</f>
        <v>0</v>
      </c>
      <c r="M20" s="84">
        <f>[22]Шаблон!$K20+[22]Шаблон!$L20+[21]Шаблон!$G20</f>
        <v>2</v>
      </c>
      <c r="N20" s="57">
        <f t="shared" si="3"/>
        <v>0</v>
      </c>
      <c r="O20" s="84">
        <f>'[7]16'!R20</f>
        <v>278</v>
      </c>
      <c r="P20" s="46">
        <f>[22]Шаблон!$M20</f>
        <v>179</v>
      </c>
      <c r="Q20" s="57">
        <f t="shared" si="4"/>
        <v>64.388489208633089</v>
      </c>
      <c r="R20" s="46">
        <f>[21]Шаблон!$M20+[22]Шаблон!$P20</f>
        <v>145</v>
      </c>
      <c r="S20" s="84">
        <f>'[7]16'!X20</f>
        <v>215</v>
      </c>
      <c r="T20" s="46">
        <f>[22]Шаблон!$P20</f>
        <v>139</v>
      </c>
      <c r="U20" s="57">
        <f t="shared" si="5"/>
        <v>64.651162790697668</v>
      </c>
      <c r="V20" s="84">
        <f>'[7]16'!AA20</f>
        <v>172</v>
      </c>
      <c r="W20" s="46">
        <f>[22]Шаблон!$T20</f>
        <v>105</v>
      </c>
      <c r="X20" s="57">
        <f t="shared" si="6"/>
        <v>61.046511627906973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184</v>
      </c>
      <c r="C21" s="84">
        <f>'[7]16'!F21</f>
        <v>201</v>
      </c>
      <c r="D21" s="84">
        <f>[22]Шаблон!$D21</f>
        <v>159</v>
      </c>
      <c r="E21" s="57">
        <f t="shared" si="0"/>
        <v>79.104477611940297</v>
      </c>
      <c r="F21" s="84">
        <f>'[7]16'!I21</f>
        <v>22</v>
      </c>
      <c r="G21" s="84">
        <f>[22]Шаблон!$F21+[21]Шаблон!$D21</f>
        <v>9</v>
      </c>
      <c r="H21" s="57">
        <f t="shared" si="1"/>
        <v>40.909090909090914</v>
      </c>
      <c r="I21" s="84">
        <f>'[7]16'!L21</f>
        <v>5</v>
      </c>
      <c r="J21" s="84">
        <f>[22]Шаблон!$J21</f>
        <v>1</v>
      </c>
      <c r="K21" s="57">
        <f t="shared" si="2"/>
        <v>20</v>
      </c>
      <c r="L21" s="87">
        <f>'[7]15'!O21</f>
        <v>4</v>
      </c>
      <c r="M21" s="84">
        <f>[22]Шаблон!$K21+[22]Шаблон!$L21+[21]Шаблон!$G21</f>
        <v>7</v>
      </c>
      <c r="N21" s="57">
        <f t="shared" si="3"/>
        <v>175</v>
      </c>
      <c r="O21" s="84">
        <f>'[7]16'!R21</f>
        <v>135</v>
      </c>
      <c r="P21" s="46">
        <f>[22]Шаблон!$M21</f>
        <v>152</v>
      </c>
      <c r="Q21" s="57">
        <f t="shared" si="4"/>
        <v>112.5925925925926</v>
      </c>
      <c r="R21" s="46">
        <f>[21]Шаблон!$M21+[22]Шаблон!$P21</f>
        <v>154</v>
      </c>
      <c r="S21" s="84">
        <f>'[7]16'!X21</f>
        <v>139</v>
      </c>
      <c r="T21" s="46">
        <f>[22]Шаблон!$P21</f>
        <v>132</v>
      </c>
      <c r="U21" s="57">
        <f t="shared" si="5"/>
        <v>94.964028776978409</v>
      </c>
      <c r="V21" s="84">
        <f>'[7]16'!AA21</f>
        <v>133</v>
      </c>
      <c r="W21" s="46">
        <f>[22]Шаблон!$T21</f>
        <v>118</v>
      </c>
      <c r="X21" s="57">
        <f t="shared" si="6"/>
        <v>88.721804511278194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186</v>
      </c>
      <c r="C22" s="84">
        <f>'[7]16'!F22</f>
        <v>288</v>
      </c>
      <c r="D22" s="84">
        <f>[22]Шаблон!$D22</f>
        <v>184</v>
      </c>
      <c r="E22" s="57">
        <f t="shared" si="0"/>
        <v>63.888888888888886</v>
      </c>
      <c r="F22" s="84">
        <f>'[7]16'!I22</f>
        <v>41</v>
      </c>
      <c r="G22" s="84">
        <f>[22]Шаблон!$F22+[21]Шаблон!$D22</f>
        <v>13</v>
      </c>
      <c r="H22" s="57">
        <f t="shared" si="1"/>
        <v>31.707317073170731</v>
      </c>
      <c r="I22" s="84">
        <f>'[7]16'!L22</f>
        <v>16</v>
      </c>
      <c r="J22" s="84">
        <f>[22]Шаблон!$J22</f>
        <v>1</v>
      </c>
      <c r="K22" s="57">
        <f t="shared" si="2"/>
        <v>6.25</v>
      </c>
      <c r="L22" s="87">
        <f>'[7]15'!O22</f>
        <v>1</v>
      </c>
      <c r="M22" s="84">
        <f>[22]Шаблон!$K22+[22]Шаблон!$L22+[21]Шаблон!$G22</f>
        <v>5</v>
      </c>
      <c r="N22" s="57">
        <f t="shared" si="3"/>
        <v>500</v>
      </c>
      <c r="O22" s="84">
        <f>'[7]16'!R22</f>
        <v>286</v>
      </c>
      <c r="P22" s="46">
        <f>[22]Шаблон!$M22</f>
        <v>183</v>
      </c>
      <c r="Q22" s="57">
        <f t="shared" si="4"/>
        <v>63.986013986013987</v>
      </c>
      <c r="R22" s="46">
        <f>[21]Шаблон!$M22+[22]Шаблон!$P22</f>
        <v>147</v>
      </c>
      <c r="S22" s="84">
        <f>'[7]16'!X22</f>
        <v>205</v>
      </c>
      <c r="T22" s="46">
        <f>[22]Шаблон!$P22</f>
        <v>147</v>
      </c>
      <c r="U22" s="57">
        <f t="shared" si="5"/>
        <v>71.707317073170728</v>
      </c>
      <c r="V22" s="84">
        <f>'[7]16'!AA22</f>
        <v>179</v>
      </c>
      <c r="W22" s="46">
        <f>[22]Шаблон!$T22</f>
        <v>121</v>
      </c>
      <c r="X22" s="57">
        <f t="shared" si="6"/>
        <v>67.597765363128488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346</v>
      </c>
      <c r="C23" s="84">
        <f>'[7]16'!F23</f>
        <v>315</v>
      </c>
      <c r="D23" s="84">
        <f>[22]Шаблон!$D23</f>
        <v>346</v>
      </c>
      <c r="E23" s="57">
        <f t="shared" si="0"/>
        <v>109.84126984126985</v>
      </c>
      <c r="F23" s="84">
        <f>'[7]16'!I23</f>
        <v>27</v>
      </c>
      <c r="G23" s="84">
        <f>[22]Шаблон!$F23+[21]Шаблон!$D23</f>
        <v>10</v>
      </c>
      <c r="H23" s="57">
        <f t="shared" si="1"/>
        <v>37.037037037037038</v>
      </c>
      <c r="I23" s="84">
        <f>'[7]16'!L23</f>
        <v>16</v>
      </c>
      <c r="J23" s="84">
        <f>[22]Шаблон!$J23</f>
        <v>0</v>
      </c>
      <c r="K23" s="57">
        <f t="shared" si="2"/>
        <v>0</v>
      </c>
      <c r="L23" s="87">
        <f>'[7]15'!O23</f>
        <v>0</v>
      </c>
      <c r="M23" s="84">
        <f>[22]Шаблон!$K23+[22]Шаблон!$L23+[21]Шаблон!$G23</f>
        <v>1</v>
      </c>
      <c r="N23" s="57">
        <f t="shared" si="3"/>
        <v>0</v>
      </c>
      <c r="O23" s="84">
        <f>'[7]16'!R23</f>
        <v>144</v>
      </c>
      <c r="P23" s="46">
        <f>[22]Шаблон!$M23</f>
        <v>82</v>
      </c>
      <c r="Q23" s="57">
        <f t="shared" si="4"/>
        <v>56.944444444444443</v>
      </c>
      <c r="R23" s="46">
        <f>[21]Шаблон!$M23+[22]Шаблон!$P23</f>
        <v>288</v>
      </c>
      <c r="S23" s="84">
        <f>'[7]16'!X23</f>
        <v>244</v>
      </c>
      <c r="T23" s="46">
        <f>[22]Шаблон!$P23</f>
        <v>288</v>
      </c>
      <c r="U23" s="57">
        <f t="shared" si="5"/>
        <v>118.0327868852459</v>
      </c>
      <c r="V23" s="84">
        <f>'[7]16'!AA23</f>
        <v>191</v>
      </c>
      <c r="W23" s="46">
        <f>[22]Шаблон!$T23</f>
        <v>208</v>
      </c>
      <c r="X23" s="57">
        <f t="shared" si="6"/>
        <v>108.90052356020942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265</v>
      </c>
      <c r="C24" s="84">
        <f>'[7]16'!F24</f>
        <v>312</v>
      </c>
      <c r="D24" s="84">
        <f>[22]Шаблон!$D24</f>
        <v>262</v>
      </c>
      <c r="E24" s="57">
        <f t="shared" si="0"/>
        <v>83.974358974358978</v>
      </c>
      <c r="F24" s="84">
        <f>'[7]16'!I24</f>
        <v>81</v>
      </c>
      <c r="G24" s="84">
        <f>[22]Шаблон!$F24+[21]Шаблон!$D24</f>
        <v>22</v>
      </c>
      <c r="H24" s="57">
        <f t="shared" si="1"/>
        <v>27.160493827160494</v>
      </c>
      <c r="I24" s="84">
        <f>'[7]16'!L24</f>
        <v>16</v>
      </c>
      <c r="J24" s="84">
        <f>[22]Шаблон!$J24</f>
        <v>36</v>
      </c>
      <c r="K24" s="57">
        <f t="shared" si="2"/>
        <v>225</v>
      </c>
      <c r="L24" s="87">
        <f>'[7]15'!O24</f>
        <v>1</v>
      </c>
      <c r="M24" s="84">
        <f>[22]Шаблон!$K24+[22]Шаблон!$L24+[21]Шаблон!$G24</f>
        <v>0</v>
      </c>
      <c r="N24" s="57">
        <f t="shared" si="3"/>
        <v>0</v>
      </c>
      <c r="O24" s="84">
        <f>'[7]16'!R24</f>
        <v>206</v>
      </c>
      <c r="P24" s="46">
        <f>[22]Шаблон!$M24</f>
        <v>180</v>
      </c>
      <c r="Q24" s="57">
        <f t="shared" si="4"/>
        <v>87.378640776699029</v>
      </c>
      <c r="R24" s="46">
        <f>[21]Шаблон!$M24+[22]Шаблон!$P24</f>
        <v>208</v>
      </c>
      <c r="S24" s="84">
        <f>'[7]16'!X24</f>
        <v>202</v>
      </c>
      <c r="T24" s="46">
        <f>[22]Шаблон!$P24</f>
        <v>208</v>
      </c>
      <c r="U24" s="57">
        <f t="shared" si="5"/>
        <v>102.97029702970298</v>
      </c>
      <c r="V24" s="84">
        <f>'[7]16'!AA24</f>
        <v>178</v>
      </c>
      <c r="W24" s="46">
        <f>[22]Шаблон!$T24</f>
        <v>167</v>
      </c>
      <c r="X24" s="57">
        <f t="shared" si="6"/>
        <v>93.82022471910112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251</v>
      </c>
      <c r="C25" s="84">
        <f>'[7]16'!F25</f>
        <v>442</v>
      </c>
      <c r="D25" s="84">
        <f>[22]Шаблон!$D25</f>
        <v>211</v>
      </c>
      <c r="E25" s="57">
        <f t="shared" si="0"/>
        <v>47.737556561085974</v>
      </c>
      <c r="F25" s="84">
        <f>'[7]16'!I25</f>
        <v>69</v>
      </c>
      <c r="G25" s="84">
        <f>[22]Шаблон!$F25+[21]Шаблон!$D25</f>
        <v>19</v>
      </c>
      <c r="H25" s="57">
        <f t="shared" si="1"/>
        <v>27.536231884057973</v>
      </c>
      <c r="I25" s="84">
        <f>'[7]16'!L25</f>
        <v>30</v>
      </c>
      <c r="J25" s="84">
        <f>[22]Шаблон!$J25</f>
        <v>29</v>
      </c>
      <c r="K25" s="57">
        <f t="shared" si="2"/>
        <v>96.666666666666671</v>
      </c>
      <c r="L25" s="87">
        <f>'[7]15'!O25</f>
        <v>9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395</v>
      </c>
      <c r="P25" s="46">
        <f>[22]Шаблон!$M25</f>
        <v>97</v>
      </c>
      <c r="Q25" s="57">
        <f t="shared" si="4"/>
        <v>24.556962025316455</v>
      </c>
      <c r="R25" s="46">
        <f>[21]Шаблон!$M25+[22]Шаблон!$P25</f>
        <v>145</v>
      </c>
      <c r="S25" s="84">
        <f>'[7]16'!X25</f>
        <v>275</v>
      </c>
      <c r="T25" s="46">
        <f>[22]Шаблон!$P25</f>
        <v>137</v>
      </c>
      <c r="U25" s="57">
        <f t="shared" si="5"/>
        <v>49.81818181818182</v>
      </c>
      <c r="V25" s="84">
        <f>'[7]16'!AA25</f>
        <v>232</v>
      </c>
      <c r="W25" s="46">
        <f>[22]Шаблон!$T25</f>
        <v>124</v>
      </c>
      <c r="X25" s="57">
        <f t="shared" si="6"/>
        <v>53.448275862068961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318</v>
      </c>
      <c r="C26" s="84">
        <f>'[7]16'!F26</f>
        <v>413</v>
      </c>
      <c r="D26" s="84">
        <f>[22]Шаблон!$D26</f>
        <v>255</v>
      </c>
      <c r="E26" s="57">
        <f t="shared" si="0"/>
        <v>61.743341404358354</v>
      </c>
      <c r="F26" s="84">
        <f>'[7]16'!I26</f>
        <v>59</v>
      </c>
      <c r="G26" s="84">
        <f>[22]Шаблон!$F26+[21]Шаблон!$D26</f>
        <v>40</v>
      </c>
      <c r="H26" s="57">
        <f t="shared" si="1"/>
        <v>67.796610169491515</v>
      </c>
      <c r="I26" s="84">
        <f>'[7]16'!L26</f>
        <v>2</v>
      </c>
      <c r="J26" s="84">
        <f>[22]Шаблон!$J26</f>
        <v>3</v>
      </c>
      <c r="K26" s="57">
        <f t="shared" si="2"/>
        <v>150</v>
      </c>
      <c r="L26" s="87">
        <f>'[7]15'!O26</f>
        <v>62</v>
      </c>
      <c r="M26" s="84">
        <f>[22]Шаблон!$K26+[22]Шаблон!$L26+[21]Шаблон!$G26</f>
        <v>2</v>
      </c>
      <c r="N26" s="57">
        <f t="shared" si="3"/>
        <v>3.225806451612903</v>
      </c>
      <c r="O26" s="84">
        <f>'[7]16'!R26</f>
        <v>248</v>
      </c>
      <c r="P26" s="46">
        <f>[22]Шаблон!$M26</f>
        <v>230</v>
      </c>
      <c r="Q26" s="57">
        <f t="shared" si="4"/>
        <v>92.741935483870961</v>
      </c>
      <c r="R26" s="46">
        <f>[21]Шаблон!$M26+[22]Шаблон!$P26</f>
        <v>198</v>
      </c>
      <c r="S26" s="84">
        <f>'[7]16'!X26</f>
        <v>264</v>
      </c>
      <c r="T26" s="46">
        <f>[22]Шаблон!$P26</f>
        <v>176</v>
      </c>
      <c r="U26" s="57">
        <f t="shared" si="5"/>
        <v>66.666666666666657</v>
      </c>
      <c r="V26" s="84">
        <f>'[7]16'!AA26</f>
        <v>220</v>
      </c>
      <c r="W26" s="46">
        <f>[22]Шаблон!$T26</f>
        <v>142</v>
      </c>
      <c r="X26" s="57">
        <f t="shared" si="6"/>
        <v>64.545454545454547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351</v>
      </c>
      <c r="C27" s="84">
        <f>'[7]16'!F27</f>
        <v>433</v>
      </c>
      <c r="D27" s="84">
        <f>[22]Шаблон!$D27</f>
        <v>340</v>
      </c>
      <c r="E27" s="57">
        <f t="shared" si="0"/>
        <v>78.52193995381063</v>
      </c>
      <c r="F27" s="84">
        <f>'[7]16'!I27</f>
        <v>96</v>
      </c>
      <c r="G27" s="84">
        <f>[22]Шаблон!$F27+[21]Шаблон!$D27</f>
        <v>24</v>
      </c>
      <c r="H27" s="57">
        <f t="shared" si="1"/>
        <v>25</v>
      </c>
      <c r="I27" s="84">
        <f>'[7]16'!L27</f>
        <v>47</v>
      </c>
      <c r="J27" s="84">
        <f>[22]Шаблон!$J27</f>
        <v>50</v>
      </c>
      <c r="K27" s="57">
        <f t="shared" si="2"/>
        <v>106.38297872340425</v>
      </c>
      <c r="L27" s="87">
        <f>'[7]15'!O27</f>
        <v>32</v>
      </c>
      <c r="M27" s="84">
        <f>[22]Шаблон!$K27+[22]Шаблон!$L27+[21]Шаблон!$G27</f>
        <v>20</v>
      </c>
      <c r="N27" s="57">
        <f t="shared" si="3"/>
        <v>62.5</v>
      </c>
      <c r="O27" s="84">
        <f>'[7]16'!R27</f>
        <v>418</v>
      </c>
      <c r="P27" s="46">
        <f>[22]Шаблон!$M27</f>
        <v>323</v>
      </c>
      <c r="Q27" s="57">
        <f t="shared" si="4"/>
        <v>77.272727272727266</v>
      </c>
      <c r="R27" s="46">
        <f>[21]Шаблон!$M27+[22]Шаблон!$P27</f>
        <v>253</v>
      </c>
      <c r="S27" s="84">
        <f>'[7]16'!X27</f>
        <v>304</v>
      </c>
      <c r="T27" s="46">
        <f>[22]Шаблон!$P27</f>
        <v>250</v>
      </c>
      <c r="U27" s="57">
        <f t="shared" si="5"/>
        <v>82.23684210526315</v>
      </c>
      <c r="V27" s="84">
        <f>'[7]16'!AA27</f>
        <v>287</v>
      </c>
      <c r="W27" s="46">
        <f>[22]Шаблон!$T27</f>
        <v>226</v>
      </c>
      <c r="X27" s="57">
        <f t="shared" si="6"/>
        <v>78.745644599303134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297</v>
      </c>
      <c r="C28" s="84">
        <f>'[7]16'!F28</f>
        <v>409</v>
      </c>
      <c r="D28" s="84">
        <f>[22]Шаблон!$D28</f>
        <v>290</v>
      </c>
      <c r="E28" s="57">
        <f t="shared" si="0"/>
        <v>70.904645476772615</v>
      </c>
      <c r="F28" s="84">
        <f>'[7]16'!I28</f>
        <v>130</v>
      </c>
      <c r="G28" s="84">
        <f>[22]Шаблон!$F28+[21]Шаблон!$D28</f>
        <v>24</v>
      </c>
      <c r="H28" s="57">
        <f t="shared" si="1"/>
        <v>18.461538461538463</v>
      </c>
      <c r="I28" s="84">
        <f>'[7]16'!L28</f>
        <v>23</v>
      </c>
      <c r="J28" s="84">
        <f>[22]Шаблон!$J28</f>
        <v>8</v>
      </c>
      <c r="K28" s="57">
        <f t="shared" si="2"/>
        <v>34.782608695652172</v>
      </c>
      <c r="L28" s="87">
        <f>'[7]15'!O28</f>
        <v>23</v>
      </c>
      <c r="M28" s="84">
        <f>[22]Шаблон!$K28+[22]Шаблон!$L28+[21]Шаблон!$G28</f>
        <v>2</v>
      </c>
      <c r="N28" s="57">
        <f t="shared" si="3"/>
        <v>8.695652173913043</v>
      </c>
      <c r="O28" s="84">
        <f>'[7]16'!R28</f>
        <v>402</v>
      </c>
      <c r="P28" s="46">
        <f>[22]Шаблон!$M28</f>
        <v>278</v>
      </c>
      <c r="Q28" s="57">
        <f t="shared" si="4"/>
        <v>69.154228855721385</v>
      </c>
      <c r="R28" s="46">
        <f>[21]Шаблон!$M28+[22]Шаблон!$P28</f>
        <v>221</v>
      </c>
      <c r="S28" s="84">
        <f>'[7]16'!X28</f>
        <v>280</v>
      </c>
      <c r="T28" s="46">
        <f>[22]Шаблон!$P28</f>
        <v>217</v>
      </c>
      <c r="U28" s="57">
        <f t="shared" si="5"/>
        <v>77.5</v>
      </c>
      <c r="V28" s="84">
        <f>'[7]16'!AA28</f>
        <v>263</v>
      </c>
      <c r="W28" s="46">
        <f>[22]Шаблон!$T28</f>
        <v>192</v>
      </c>
      <c r="X28" s="57">
        <f t="shared" si="6"/>
        <v>73.00380228136882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  <mergeCell ref="P4:P5"/>
    <mergeCell ref="Q4:Q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T2:U2"/>
    <mergeCell ref="V2:W2"/>
    <mergeCell ref="L3:N3"/>
    <mergeCell ref="V3:X3"/>
    <mergeCell ref="X4:X5"/>
    <mergeCell ref="T4:T5"/>
    <mergeCell ref="U4:U5"/>
    <mergeCell ref="R4:R5"/>
    <mergeCell ref="N4:N5"/>
    <mergeCell ref="O4:O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1" sqref="O1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4" t="s">
        <v>85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4.5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2423</v>
      </c>
      <c r="C7" s="28">
        <f>SUM(C8:C28)</f>
        <v>3442</v>
      </c>
      <c r="D7" s="28">
        <f>SUM(D8:D28)</f>
        <v>2385</v>
      </c>
      <c r="E7" s="56">
        <f>IF(C7=0,0,D7/C7)*100</f>
        <v>69.291109819872162</v>
      </c>
      <c r="F7" s="28">
        <f>SUM(F8:F28)</f>
        <v>274</v>
      </c>
      <c r="G7" s="28">
        <f>SUM(G8:G28)</f>
        <v>147</v>
      </c>
      <c r="H7" s="56">
        <f>IF(F7=0,0,G7/F7)*100</f>
        <v>53.649635036496349</v>
      </c>
      <c r="I7" s="28">
        <f>SUM(I8:I28)</f>
        <v>30</v>
      </c>
      <c r="J7" s="28">
        <f>SUM(J8:J28)</f>
        <v>33</v>
      </c>
      <c r="K7" s="56">
        <f>IF(I7=0,0,J7/I7)*100</f>
        <v>110.00000000000001</v>
      </c>
      <c r="L7" s="86">
        <f>SUM(L8:L28)</f>
        <v>49</v>
      </c>
      <c r="M7" s="28">
        <f>SUM(M8:M28)</f>
        <v>4</v>
      </c>
      <c r="N7" s="56">
        <f>IF(L7=0,0,M7/L7)*100</f>
        <v>8.1632653061224492</v>
      </c>
      <c r="O7" s="28">
        <f>SUM(O8:O28)</f>
        <v>2521</v>
      </c>
      <c r="P7" s="28">
        <f>SUM(P8:P28)</f>
        <v>2059</v>
      </c>
      <c r="Q7" s="56">
        <f>IF(O7=0,0,P7/O7)*100</f>
        <v>81.673938913129703</v>
      </c>
      <c r="R7" s="28">
        <f>SUM(R8:R28)</f>
        <v>1640</v>
      </c>
      <c r="S7" s="28">
        <f>SUM(S8:S28)</f>
        <v>2361</v>
      </c>
      <c r="T7" s="28">
        <f>SUM(T8:T28)</f>
        <v>1628</v>
      </c>
      <c r="U7" s="56">
        <f>IF(S7=0,0,T7/S7)*100</f>
        <v>68.95383312155866</v>
      </c>
      <c r="V7" s="28">
        <f>SUM(V8:V28)</f>
        <v>2049</v>
      </c>
      <c r="W7" s="28">
        <f>SUM(W8:W28)</f>
        <v>1343</v>
      </c>
      <c r="X7" s="56">
        <f>IF(V7=0,0,W7/V7)*100</f>
        <v>65.544167886774034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87</v>
      </c>
      <c r="C8" s="31">
        <f>'[7]2'!F8</f>
        <v>124</v>
      </c>
      <c r="D8" s="31">
        <f>[6]Шаблон!$D8</f>
        <v>87</v>
      </c>
      <c r="E8" s="57">
        <f t="shared" ref="E8:E28" si="0">IF(C8=0,0,D8/C8)*100</f>
        <v>70.161290322580655</v>
      </c>
      <c r="F8" s="31">
        <f>'[7]2'!I8</f>
        <v>11</v>
      </c>
      <c r="G8" s="31">
        <f>[6]Шаблон!$F8+[5]Шаблон!$D8</f>
        <v>9</v>
      </c>
      <c r="H8" s="57">
        <f t="shared" ref="H8:H28" si="1">IF(F8=0,0,G8/F8)*100</f>
        <v>81.818181818181827</v>
      </c>
      <c r="I8" s="31">
        <f>'[7]2'!L8</f>
        <v>2</v>
      </c>
      <c r="J8" s="31">
        <f>[6]Шаблон!$J8</f>
        <v>2</v>
      </c>
      <c r="K8" s="57">
        <f t="shared" ref="K8:K28" si="2">IF(I8=0,0,J8/I8)*100</f>
        <v>100</v>
      </c>
      <c r="L8" s="87">
        <f>'[7]2'!O8</f>
        <v>2</v>
      </c>
      <c r="M8" s="31">
        <f>[6]Шаблон!$K8+[6]Шаблон!$L8+[5]Шаблон!$G8</f>
        <v>0</v>
      </c>
      <c r="N8" s="57">
        <f t="shared" ref="N8:N28" si="3">IF(L8=0,0,M8/L8)*100</f>
        <v>0</v>
      </c>
      <c r="O8" s="91">
        <f>'[7]2'!R8</f>
        <v>114</v>
      </c>
      <c r="P8" s="46">
        <f>'[8]1'!$D11</f>
        <v>84</v>
      </c>
      <c r="Q8" s="57">
        <f t="shared" ref="Q8:Q28" si="4">IF(O8=0,0,P8/O8)*100</f>
        <v>73.68421052631578</v>
      </c>
      <c r="R8" s="46">
        <f>[6]Шаблон!$P8+[5]Шаблон!$M8</f>
        <v>52</v>
      </c>
      <c r="S8" s="31">
        <f>'[7]2'!X8</f>
        <v>85</v>
      </c>
      <c r="T8" s="46">
        <f>[6]Шаблон!$P8</f>
        <v>52</v>
      </c>
      <c r="U8" s="57">
        <f t="shared" ref="U8:U28" si="5">IF(S8=0,0,T8/S8)*100</f>
        <v>61.176470588235297</v>
      </c>
      <c r="V8" s="31">
        <f>'[7]2'!AA8</f>
        <v>83</v>
      </c>
      <c r="W8" s="46">
        <f>[6]Шаблон!$T8</f>
        <v>49</v>
      </c>
      <c r="X8" s="57">
        <f t="shared" ref="X8:X28" si="6">IF(V8=0,0,W8/V8)*100</f>
        <v>59.036144578313255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50</v>
      </c>
      <c r="C9" s="84">
        <f>'[7]2'!F9</f>
        <v>86</v>
      </c>
      <c r="D9" s="84">
        <f>[6]Шаблон!$D9</f>
        <v>50</v>
      </c>
      <c r="E9" s="57">
        <f t="shared" si="0"/>
        <v>58.139534883720934</v>
      </c>
      <c r="F9" s="84">
        <f>'[7]2'!I9</f>
        <v>7</v>
      </c>
      <c r="G9" s="84">
        <f>[6]Шаблон!$F9+[5]Шаблон!$D9</f>
        <v>6</v>
      </c>
      <c r="H9" s="57">
        <f t="shared" si="1"/>
        <v>85.714285714285708</v>
      </c>
      <c r="I9" s="84">
        <f>'[7]2'!L9</f>
        <v>1</v>
      </c>
      <c r="J9" s="84">
        <f>[6]Шаблон!$J9</f>
        <v>0</v>
      </c>
      <c r="K9" s="57">
        <f t="shared" si="2"/>
        <v>0</v>
      </c>
      <c r="L9" s="87">
        <f>'[7]2'!O9</f>
        <v>0</v>
      </c>
      <c r="M9" s="84">
        <f>[6]Шаблон!$K9+[6]Шаблон!$L9+[5]Шаблон!$G9</f>
        <v>0</v>
      </c>
      <c r="N9" s="57">
        <f t="shared" si="3"/>
        <v>0</v>
      </c>
      <c r="O9" s="91">
        <f>'[7]2'!R9</f>
        <v>57</v>
      </c>
      <c r="P9" s="46">
        <f>'[8]1'!$D12</f>
        <v>38</v>
      </c>
      <c r="Q9" s="57">
        <f t="shared" si="4"/>
        <v>66.666666666666657</v>
      </c>
      <c r="R9" s="46">
        <f>[6]Шаблон!$P9+[5]Шаблон!$M9</f>
        <v>36</v>
      </c>
      <c r="S9" s="84">
        <f>'[7]2'!X9</f>
        <v>64</v>
      </c>
      <c r="T9" s="46">
        <f>[6]Шаблон!$P9</f>
        <v>36</v>
      </c>
      <c r="U9" s="57">
        <f t="shared" si="5"/>
        <v>56.25</v>
      </c>
      <c r="V9" s="84">
        <f>'[7]2'!AA9</f>
        <v>62</v>
      </c>
      <c r="W9" s="46">
        <f>[6]Шаблон!$T9</f>
        <v>36</v>
      </c>
      <c r="X9" s="57">
        <f t="shared" si="6"/>
        <v>58.064516129032263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70</v>
      </c>
      <c r="C10" s="84">
        <f>'[7]2'!F10</f>
        <v>53</v>
      </c>
      <c r="D10" s="84">
        <f>[6]Шаблон!$D10</f>
        <v>69</v>
      </c>
      <c r="E10" s="57">
        <f t="shared" si="0"/>
        <v>130.18867924528303</v>
      </c>
      <c r="F10" s="84">
        <f>'[7]2'!I10</f>
        <v>2</v>
      </c>
      <c r="G10" s="84">
        <f>[6]Шаблон!$F10+[5]Шаблон!$D10</f>
        <v>5</v>
      </c>
      <c r="H10" s="57">
        <f t="shared" si="1"/>
        <v>250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0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46</v>
      </c>
      <c r="P10" s="46">
        <f>'[8]1'!$D13</f>
        <v>56</v>
      </c>
      <c r="Q10" s="57">
        <f t="shared" si="4"/>
        <v>121.73913043478262</v>
      </c>
      <c r="R10" s="46">
        <f>[6]Шаблон!$P10+[5]Шаблон!$M10</f>
        <v>48</v>
      </c>
      <c r="S10" s="84">
        <f>'[7]2'!X10</f>
        <v>36</v>
      </c>
      <c r="T10" s="46">
        <f>[6]Шаблон!$P10</f>
        <v>48</v>
      </c>
      <c r="U10" s="57">
        <f t="shared" si="5"/>
        <v>133.33333333333331</v>
      </c>
      <c r="V10" s="84">
        <f>'[7]2'!AA10</f>
        <v>32</v>
      </c>
      <c r="W10" s="46">
        <f>[6]Шаблон!$T10</f>
        <v>39</v>
      </c>
      <c r="X10" s="57">
        <f t="shared" si="6"/>
        <v>121.875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89</v>
      </c>
      <c r="C11" s="84">
        <f>'[7]2'!F11</f>
        <v>124</v>
      </c>
      <c r="D11" s="84">
        <f>[6]Шаблон!$D11</f>
        <v>89</v>
      </c>
      <c r="E11" s="57">
        <f t="shared" si="0"/>
        <v>71.774193548387103</v>
      </c>
      <c r="F11" s="84">
        <f>'[7]2'!I11</f>
        <v>6</v>
      </c>
      <c r="G11" s="84">
        <f>[6]Шаблон!$F11+[5]Шаблон!$D11</f>
        <v>3</v>
      </c>
      <c r="H11" s="57">
        <f t="shared" si="1"/>
        <v>50</v>
      </c>
      <c r="I11" s="84">
        <f>'[7]2'!L11</f>
        <v>0</v>
      </c>
      <c r="J11" s="84">
        <f>[6]Шаблон!$J11</f>
        <v>1</v>
      </c>
      <c r="K11" s="57">
        <f t="shared" si="2"/>
        <v>0</v>
      </c>
      <c r="L11" s="87">
        <f>'[7]2'!O11</f>
        <v>0</v>
      </c>
      <c r="M11" s="84">
        <f>[6]Шаблон!$K11+[6]Шаблон!$L11+[5]Шаблон!$G11</f>
        <v>0</v>
      </c>
      <c r="N11" s="57">
        <f t="shared" si="3"/>
        <v>0</v>
      </c>
      <c r="O11" s="91">
        <f>'[7]2'!R11</f>
        <v>113</v>
      </c>
      <c r="P11" s="46">
        <f>'[8]1'!$D14</f>
        <v>88</v>
      </c>
      <c r="Q11" s="57">
        <f t="shared" si="4"/>
        <v>77.876106194690266</v>
      </c>
      <c r="R11" s="46">
        <f>[6]Шаблон!$P11+[5]Шаблон!$M11</f>
        <v>67</v>
      </c>
      <c r="S11" s="84">
        <f>'[7]2'!X11</f>
        <v>85</v>
      </c>
      <c r="T11" s="46">
        <f>[6]Шаблон!$P11</f>
        <v>67</v>
      </c>
      <c r="U11" s="57">
        <f t="shared" si="5"/>
        <v>78.82352941176471</v>
      </c>
      <c r="V11" s="84">
        <f>'[7]2'!AA11</f>
        <v>64</v>
      </c>
      <c r="W11" s="46">
        <f>[6]Шаблон!$T11</f>
        <v>46</v>
      </c>
      <c r="X11" s="57">
        <f t="shared" si="6"/>
        <v>71.875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62</v>
      </c>
      <c r="C12" s="84">
        <f>'[7]2'!F12</f>
        <v>70</v>
      </c>
      <c r="D12" s="84">
        <f>[6]Шаблон!$D12</f>
        <v>62</v>
      </c>
      <c r="E12" s="57">
        <f t="shared" si="0"/>
        <v>88.571428571428569</v>
      </c>
      <c r="F12" s="84">
        <f>'[7]2'!I12</f>
        <v>6</v>
      </c>
      <c r="G12" s="84">
        <f>[6]Шаблон!$F12+[5]Шаблон!$D12</f>
        <v>1</v>
      </c>
      <c r="H12" s="57">
        <f t="shared" si="1"/>
        <v>16.666666666666664</v>
      </c>
      <c r="I12" s="84">
        <f>'[7]2'!L12</f>
        <v>0</v>
      </c>
      <c r="J12" s="84">
        <f>[6]Шаблон!$J12</f>
        <v>0</v>
      </c>
      <c r="K12" s="57">
        <f t="shared" si="2"/>
        <v>0</v>
      </c>
      <c r="L12" s="87">
        <f>'[7]2'!O12</f>
        <v>0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58</v>
      </c>
      <c r="P12" s="46">
        <f>'[8]1'!$D15</f>
        <v>60</v>
      </c>
      <c r="Q12" s="57">
        <f t="shared" si="4"/>
        <v>103.44827586206897</v>
      </c>
      <c r="R12" s="46">
        <f>[6]Шаблон!$P12+[5]Шаблон!$M12</f>
        <v>40</v>
      </c>
      <c r="S12" s="84">
        <f>'[7]2'!X12</f>
        <v>50</v>
      </c>
      <c r="T12" s="46">
        <f>[6]Шаблон!$P12</f>
        <v>40</v>
      </c>
      <c r="U12" s="57">
        <f t="shared" si="5"/>
        <v>80</v>
      </c>
      <c r="V12" s="84">
        <f>'[7]2'!AA12</f>
        <v>44</v>
      </c>
      <c r="W12" s="46">
        <f>[6]Шаблон!$T12</f>
        <v>36</v>
      </c>
      <c r="X12" s="57">
        <f t="shared" si="6"/>
        <v>81.818181818181827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56</v>
      </c>
      <c r="C13" s="84">
        <f>'[7]2'!F13</f>
        <v>73</v>
      </c>
      <c r="D13" s="84">
        <f>[6]Шаблон!$D13</f>
        <v>56</v>
      </c>
      <c r="E13" s="57">
        <f t="shared" si="0"/>
        <v>76.712328767123282</v>
      </c>
      <c r="F13" s="84">
        <f>'[7]2'!I13</f>
        <v>7</v>
      </c>
      <c r="G13" s="84">
        <f>[6]Шаблон!$F13+[5]Шаблон!$D13</f>
        <v>2</v>
      </c>
      <c r="H13" s="57">
        <f t="shared" si="1"/>
        <v>28.571428571428569</v>
      </c>
      <c r="I13" s="84">
        <f>'[7]2'!L13</f>
        <v>1</v>
      </c>
      <c r="J13" s="84">
        <f>[6]Шаблон!$J13</f>
        <v>1</v>
      </c>
      <c r="K13" s="57">
        <f t="shared" si="2"/>
        <v>100</v>
      </c>
      <c r="L13" s="87">
        <f>'[7]2'!O13</f>
        <v>0</v>
      </c>
      <c r="M13" s="84">
        <f>[6]Шаблон!$K13+[6]Шаблон!$L13+[5]Шаблон!$G13</f>
        <v>0</v>
      </c>
      <c r="N13" s="57">
        <f t="shared" si="3"/>
        <v>0</v>
      </c>
      <c r="O13" s="91">
        <f>'[7]2'!R13</f>
        <v>56</v>
      </c>
      <c r="P13" s="46">
        <f>'[8]1'!$D16</f>
        <v>53</v>
      </c>
      <c r="Q13" s="57">
        <f t="shared" si="4"/>
        <v>94.642857142857139</v>
      </c>
      <c r="R13" s="46">
        <f>[6]Шаблон!$P13+[5]Шаблон!$M13</f>
        <v>47</v>
      </c>
      <c r="S13" s="84">
        <f>'[7]2'!X13</f>
        <v>46</v>
      </c>
      <c r="T13" s="46">
        <f>[6]Шаблон!$P13</f>
        <v>47</v>
      </c>
      <c r="U13" s="57">
        <f t="shared" si="5"/>
        <v>102.17391304347827</v>
      </c>
      <c r="V13" s="84">
        <f>'[7]2'!AA13</f>
        <v>33</v>
      </c>
      <c r="W13" s="46">
        <f>[6]Шаблон!$T13</f>
        <v>38</v>
      </c>
      <c r="X13" s="57">
        <f t="shared" si="6"/>
        <v>115.15151515151516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27</v>
      </c>
      <c r="C14" s="84">
        <f>'[7]2'!F14</f>
        <v>37</v>
      </c>
      <c r="D14" s="84">
        <f>[6]Шаблон!$D14</f>
        <v>27</v>
      </c>
      <c r="E14" s="57">
        <f t="shared" si="0"/>
        <v>72.972972972972968</v>
      </c>
      <c r="F14" s="84">
        <f>'[7]2'!I14</f>
        <v>2</v>
      </c>
      <c r="G14" s="84">
        <f>[6]Шаблон!$F14+[5]Шаблон!$D14</f>
        <v>0</v>
      </c>
      <c r="H14" s="57">
        <f t="shared" si="1"/>
        <v>0</v>
      </c>
      <c r="I14" s="84">
        <f>'[7]2'!L14</f>
        <v>0</v>
      </c>
      <c r="J14" s="84">
        <f>[6]Шаблон!$J14</f>
        <v>0</v>
      </c>
      <c r="K14" s="57">
        <f t="shared" si="2"/>
        <v>0</v>
      </c>
      <c r="L14" s="87">
        <f>'[7]2'!O14</f>
        <v>1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32</v>
      </c>
      <c r="P14" s="46">
        <f>'[8]1'!$D17</f>
        <v>24</v>
      </c>
      <c r="Q14" s="57">
        <f t="shared" si="4"/>
        <v>75</v>
      </c>
      <c r="R14" s="46">
        <f>[6]Шаблон!$P14+[5]Шаблон!$M14</f>
        <v>14</v>
      </c>
      <c r="S14" s="84">
        <f>'[7]2'!X14</f>
        <v>28</v>
      </c>
      <c r="T14" s="46">
        <f>[6]Шаблон!$P14</f>
        <v>14</v>
      </c>
      <c r="U14" s="57">
        <f t="shared" si="5"/>
        <v>50</v>
      </c>
      <c r="V14" s="84">
        <f>'[7]2'!AA14</f>
        <v>25</v>
      </c>
      <c r="W14" s="46">
        <f>[6]Шаблон!$T14</f>
        <v>11</v>
      </c>
      <c r="X14" s="57">
        <f t="shared" si="6"/>
        <v>44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60</v>
      </c>
      <c r="C15" s="84">
        <f>'[7]2'!F15</f>
        <v>50</v>
      </c>
      <c r="D15" s="84">
        <f>[6]Шаблон!$D15</f>
        <v>60</v>
      </c>
      <c r="E15" s="57">
        <f t="shared" si="0"/>
        <v>120</v>
      </c>
      <c r="F15" s="84">
        <f>'[7]2'!I15</f>
        <v>6</v>
      </c>
      <c r="G15" s="84">
        <f>[6]Шаблон!$F15+[5]Шаблон!$D15</f>
        <v>7</v>
      </c>
      <c r="H15" s="57">
        <f t="shared" si="1"/>
        <v>116.66666666666667</v>
      </c>
      <c r="I15" s="84">
        <f>'[7]2'!L15</f>
        <v>1</v>
      </c>
      <c r="J15" s="84">
        <f>[6]Шаблон!$J15</f>
        <v>1</v>
      </c>
      <c r="K15" s="57">
        <f t="shared" si="2"/>
        <v>100</v>
      </c>
      <c r="L15" s="87">
        <f>'[7]2'!O15</f>
        <v>0</v>
      </c>
      <c r="M15" s="84">
        <f>[6]Шаблон!$K15+[6]Шаблон!$L15+[5]Шаблон!$G15</f>
        <v>0</v>
      </c>
      <c r="N15" s="57">
        <f t="shared" si="3"/>
        <v>0</v>
      </c>
      <c r="O15" s="91">
        <f>'[7]2'!R15</f>
        <v>39</v>
      </c>
      <c r="P15" s="46">
        <f>'[8]1'!$D18</f>
        <v>49</v>
      </c>
      <c r="Q15" s="57">
        <f t="shared" si="4"/>
        <v>125.64102564102564</v>
      </c>
      <c r="R15" s="46">
        <f>[6]Шаблон!$P15+[5]Шаблон!$M15</f>
        <v>42</v>
      </c>
      <c r="S15" s="84">
        <f>'[7]2'!X15</f>
        <v>26</v>
      </c>
      <c r="T15" s="46">
        <f>[6]Шаблон!$P15</f>
        <v>42</v>
      </c>
      <c r="U15" s="57">
        <f t="shared" si="5"/>
        <v>161.53846153846155</v>
      </c>
      <c r="V15" s="84">
        <f>'[7]2'!AA15</f>
        <v>21</v>
      </c>
      <c r="W15" s="46">
        <f>[6]Шаблон!$T15</f>
        <v>23</v>
      </c>
      <c r="X15" s="57">
        <f t="shared" si="6"/>
        <v>109.52380952380953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55</v>
      </c>
      <c r="C16" s="84">
        <f>'[7]2'!F16</f>
        <v>69</v>
      </c>
      <c r="D16" s="84">
        <f>[6]Шаблон!$D16</f>
        <v>55</v>
      </c>
      <c r="E16" s="57">
        <f t="shared" si="0"/>
        <v>79.710144927536234</v>
      </c>
      <c r="F16" s="84">
        <f>'[7]2'!I16</f>
        <v>5</v>
      </c>
      <c r="G16" s="84">
        <f>[6]Шаблон!$F16+[5]Шаблон!$D16</f>
        <v>4</v>
      </c>
      <c r="H16" s="57">
        <f t="shared" si="1"/>
        <v>80</v>
      </c>
      <c r="I16" s="84">
        <f>'[7]2'!L16</f>
        <v>1</v>
      </c>
      <c r="J16" s="84">
        <f>[6]Шаблон!$J16</f>
        <v>1</v>
      </c>
      <c r="K16" s="57">
        <f t="shared" si="2"/>
        <v>100</v>
      </c>
      <c r="L16" s="87">
        <f>'[7]2'!O16</f>
        <v>0</v>
      </c>
      <c r="M16" s="84">
        <f>[6]Шаблон!$K16+[6]Шаблон!$L16+[5]Шаблон!$G16</f>
        <v>0</v>
      </c>
      <c r="N16" s="57">
        <f t="shared" si="3"/>
        <v>0</v>
      </c>
      <c r="O16" s="91">
        <f>'[7]2'!R16</f>
        <v>65</v>
      </c>
      <c r="P16" s="46">
        <f>'[8]1'!$D19</f>
        <v>54</v>
      </c>
      <c r="Q16" s="57">
        <f t="shared" si="4"/>
        <v>83.07692307692308</v>
      </c>
      <c r="R16" s="46">
        <f>[6]Шаблон!$P16+[5]Шаблон!$M16</f>
        <v>36</v>
      </c>
      <c r="S16" s="84">
        <f>'[7]2'!X16</f>
        <v>48</v>
      </c>
      <c r="T16" s="46">
        <f>[6]Шаблон!$P16</f>
        <v>36</v>
      </c>
      <c r="U16" s="57">
        <f t="shared" si="5"/>
        <v>75</v>
      </c>
      <c r="V16" s="84">
        <f>'[7]2'!AA16</f>
        <v>47</v>
      </c>
      <c r="W16" s="46">
        <f>[6]Шаблон!$T16</f>
        <v>34</v>
      </c>
      <c r="X16" s="57">
        <f t="shared" si="6"/>
        <v>72.340425531914903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58</v>
      </c>
      <c r="C17" s="84">
        <f>'[7]2'!F17</f>
        <v>93</v>
      </c>
      <c r="D17" s="84">
        <f>[6]Шаблон!$D17</f>
        <v>58</v>
      </c>
      <c r="E17" s="57">
        <f t="shared" si="0"/>
        <v>62.365591397849464</v>
      </c>
      <c r="F17" s="84">
        <f>'[7]2'!I17</f>
        <v>7</v>
      </c>
      <c r="G17" s="84">
        <f>[6]Шаблон!$F17+[5]Шаблон!$D17</f>
        <v>6</v>
      </c>
      <c r="H17" s="57">
        <f t="shared" si="1"/>
        <v>85.714285714285708</v>
      </c>
      <c r="I17" s="84">
        <f>'[7]2'!L17</f>
        <v>1</v>
      </c>
      <c r="J17" s="84">
        <f>[6]Шаблон!$J17</f>
        <v>1</v>
      </c>
      <c r="K17" s="57">
        <f t="shared" si="2"/>
        <v>100</v>
      </c>
      <c r="L17" s="87">
        <f>'[7]2'!O17</f>
        <v>0</v>
      </c>
      <c r="M17" s="84">
        <f>[6]Шаблон!$K17+[6]Шаблон!$L17+[5]Шаблон!$G17</f>
        <v>1</v>
      </c>
      <c r="N17" s="57">
        <f t="shared" si="3"/>
        <v>0</v>
      </c>
      <c r="O17" s="91">
        <f>'[7]2'!R17</f>
        <v>49</v>
      </c>
      <c r="P17" s="46">
        <f>'[8]1'!$D20</f>
        <v>39</v>
      </c>
      <c r="Q17" s="57">
        <f t="shared" si="4"/>
        <v>79.591836734693871</v>
      </c>
      <c r="R17" s="46">
        <f>[6]Шаблон!$P17+[5]Шаблон!$M17</f>
        <v>37</v>
      </c>
      <c r="S17" s="84">
        <f>'[7]2'!X17</f>
        <v>58</v>
      </c>
      <c r="T17" s="46">
        <f>[6]Шаблон!$P17</f>
        <v>37</v>
      </c>
      <c r="U17" s="57">
        <f t="shared" si="5"/>
        <v>63.793103448275865</v>
      </c>
      <c r="V17" s="84">
        <f>'[7]2'!AA17</f>
        <v>51</v>
      </c>
      <c r="W17" s="46">
        <f>[6]Шаблон!$T17</f>
        <v>28</v>
      </c>
      <c r="X17" s="57">
        <f t="shared" si="6"/>
        <v>54.901960784313729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50</v>
      </c>
      <c r="C18" s="84">
        <f>'[7]2'!F18</f>
        <v>85</v>
      </c>
      <c r="D18" s="84">
        <f>[6]Шаблон!$D18</f>
        <v>50</v>
      </c>
      <c r="E18" s="57">
        <f t="shared" si="0"/>
        <v>58.82352941176471</v>
      </c>
      <c r="F18" s="84">
        <f>'[7]2'!I18</f>
        <v>8</v>
      </c>
      <c r="G18" s="84">
        <f>[6]Шаблон!$F18+[5]Шаблон!$D18</f>
        <v>3</v>
      </c>
      <c r="H18" s="57">
        <f t="shared" si="1"/>
        <v>37.5</v>
      </c>
      <c r="I18" s="84">
        <f>'[7]2'!L18</f>
        <v>0</v>
      </c>
      <c r="J18" s="84">
        <f>[6]Шаблон!$J18</f>
        <v>0</v>
      </c>
      <c r="K18" s="57">
        <f t="shared" si="2"/>
        <v>0</v>
      </c>
      <c r="L18" s="87">
        <f>'[7]2'!O18</f>
        <v>1</v>
      </c>
      <c r="M18" s="84">
        <f>[6]Шаблон!$K18+[6]Шаблон!$L18+[5]Шаблон!$G18</f>
        <v>0</v>
      </c>
      <c r="N18" s="57">
        <f t="shared" si="3"/>
        <v>0</v>
      </c>
      <c r="O18" s="91">
        <f>'[7]2'!R18</f>
        <v>59</v>
      </c>
      <c r="P18" s="46">
        <f>'[8]1'!$D21</f>
        <v>43</v>
      </c>
      <c r="Q18" s="57">
        <f t="shared" si="4"/>
        <v>72.881355932203391</v>
      </c>
      <c r="R18" s="46">
        <f>[6]Шаблон!$P18+[5]Шаблон!$M18</f>
        <v>38</v>
      </c>
      <c r="S18" s="84">
        <f>'[7]2'!X18</f>
        <v>63</v>
      </c>
      <c r="T18" s="46">
        <f>[6]Шаблон!$P18</f>
        <v>38</v>
      </c>
      <c r="U18" s="57">
        <f t="shared" si="5"/>
        <v>60.317460317460316</v>
      </c>
      <c r="V18" s="84">
        <f>'[7]2'!AA18</f>
        <v>51</v>
      </c>
      <c r="W18" s="46">
        <f>[6]Шаблон!$T18</f>
        <v>30</v>
      </c>
      <c r="X18" s="57">
        <f t="shared" si="6"/>
        <v>58.82352941176471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108</v>
      </c>
      <c r="C19" s="84">
        <f>'[7]2'!F19</f>
        <v>117</v>
      </c>
      <c r="D19" s="84">
        <f>[6]Шаблон!$D19</f>
        <v>107</v>
      </c>
      <c r="E19" s="57">
        <f t="shared" si="0"/>
        <v>91.452991452991455</v>
      </c>
      <c r="F19" s="84">
        <f>'[7]2'!I19</f>
        <v>6</v>
      </c>
      <c r="G19" s="84">
        <f>[6]Шаблон!$F19+[5]Шаблон!$D19</f>
        <v>1</v>
      </c>
      <c r="H19" s="57">
        <f t="shared" si="1"/>
        <v>16.666666666666664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0</v>
      </c>
      <c r="N19" s="57">
        <f t="shared" si="3"/>
        <v>0</v>
      </c>
      <c r="O19" s="91">
        <f>'[7]2'!R19</f>
        <v>109</v>
      </c>
      <c r="P19" s="46">
        <f>'[8]1'!$D22</f>
        <v>88</v>
      </c>
      <c r="Q19" s="57">
        <f t="shared" si="4"/>
        <v>80.733944954128447</v>
      </c>
      <c r="R19" s="46">
        <f>[6]Шаблон!$P19+[5]Шаблон!$M19</f>
        <v>66</v>
      </c>
      <c r="S19" s="84">
        <f>'[7]2'!X19</f>
        <v>83</v>
      </c>
      <c r="T19" s="46">
        <f>[6]Шаблон!$P19</f>
        <v>66</v>
      </c>
      <c r="U19" s="57">
        <f t="shared" si="5"/>
        <v>79.518072289156621</v>
      </c>
      <c r="V19" s="84">
        <f>'[7]2'!AA19</f>
        <v>78</v>
      </c>
      <c r="W19" s="46">
        <f>[6]Шаблон!$T19</f>
        <v>59</v>
      </c>
      <c r="X19" s="57">
        <f t="shared" si="6"/>
        <v>75.641025641025635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38</v>
      </c>
      <c r="C20" s="84">
        <f>'[7]2'!F20</f>
        <v>71</v>
      </c>
      <c r="D20" s="84">
        <f>[6]Шаблон!$D20</f>
        <v>37</v>
      </c>
      <c r="E20" s="57">
        <f t="shared" si="0"/>
        <v>52.112676056338024</v>
      </c>
      <c r="F20" s="84">
        <f>'[7]2'!I20</f>
        <v>24</v>
      </c>
      <c r="G20" s="84">
        <f>[6]Шаблон!$F20+[5]Шаблон!$D20</f>
        <v>1</v>
      </c>
      <c r="H20" s="57">
        <f t="shared" si="1"/>
        <v>4.1666666666666661</v>
      </c>
      <c r="I20" s="84">
        <f>'[7]2'!L20</f>
        <v>1</v>
      </c>
      <c r="J20" s="84">
        <f>[6]Шаблон!$J20</f>
        <v>1</v>
      </c>
      <c r="K20" s="57">
        <f t="shared" si="2"/>
        <v>100</v>
      </c>
      <c r="L20" s="87">
        <f>'[7]2'!O20</f>
        <v>0</v>
      </c>
      <c r="M20" s="84">
        <f>[6]Шаблон!$K20+[6]Шаблон!$L20+[5]Шаблон!$G20</f>
        <v>0</v>
      </c>
      <c r="N20" s="57">
        <f t="shared" si="3"/>
        <v>0</v>
      </c>
      <c r="O20" s="91">
        <f>'[7]2'!R20</f>
        <v>50</v>
      </c>
      <c r="P20" s="46">
        <f>'[8]1'!$D23</f>
        <v>30</v>
      </c>
      <c r="Q20" s="57">
        <f t="shared" si="4"/>
        <v>60</v>
      </c>
      <c r="R20" s="46">
        <f>[6]Шаблон!$P20+[5]Шаблон!$M20</f>
        <v>25</v>
      </c>
      <c r="S20" s="84">
        <f>'[7]2'!X20</f>
        <v>34</v>
      </c>
      <c r="T20" s="46">
        <f>[6]Шаблон!$P20</f>
        <v>24</v>
      </c>
      <c r="U20" s="57">
        <f t="shared" si="5"/>
        <v>70.588235294117652</v>
      </c>
      <c r="V20" s="84">
        <f>'[7]2'!AA20</f>
        <v>28</v>
      </c>
      <c r="W20" s="46">
        <f>[6]Шаблон!$T20</f>
        <v>17</v>
      </c>
      <c r="X20" s="57">
        <f t="shared" si="6"/>
        <v>60.714285714285708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32</v>
      </c>
      <c r="C21" s="84">
        <f>'[7]2'!F21</f>
        <v>55</v>
      </c>
      <c r="D21" s="84">
        <f>[6]Шаблон!$D21</f>
        <v>31</v>
      </c>
      <c r="E21" s="57">
        <f t="shared" si="0"/>
        <v>56.36363636363636</v>
      </c>
      <c r="F21" s="84">
        <f>'[7]2'!I21</f>
        <v>4</v>
      </c>
      <c r="G21" s="84">
        <f>[6]Шаблон!$F21+[5]Шаблон!$D21</f>
        <v>4</v>
      </c>
      <c r="H21" s="57">
        <f t="shared" si="1"/>
        <v>100</v>
      </c>
      <c r="I21" s="84">
        <f>'[7]2'!L21</f>
        <v>0</v>
      </c>
      <c r="J21" s="84">
        <f>[6]Шаблон!$J21</f>
        <v>1</v>
      </c>
      <c r="K21" s="57">
        <f t="shared" si="2"/>
        <v>0</v>
      </c>
      <c r="L21" s="87">
        <f>'[7]2'!O21</f>
        <v>4</v>
      </c>
      <c r="M21" s="84">
        <f>[6]Шаблон!$K21+[6]Шаблон!$L21+[5]Шаблон!$G21</f>
        <v>1</v>
      </c>
      <c r="N21" s="57">
        <f t="shared" si="3"/>
        <v>25</v>
      </c>
      <c r="O21" s="91">
        <f>'[7]2'!R21</f>
        <v>38</v>
      </c>
      <c r="P21" s="46">
        <f>'[8]1'!$D24</f>
        <v>28</v>
      </c>
      <c r="Q21" s="57">
        <f t="shared" si="4"/>
        <v>73.68421052631578</v>
      </c>
      <c r="R21" s="46">
        <f>[6]Шаблон!$P21+[5]Шаблон!$M21</f>
        <v>23</v>
      </c>
      <c r="S21" s="84">
        <f>'[7]2'!X21</f>
        <v>40</v>
      </c>
      <c r="T21" s="46">
        <f>[6]Шаблон!$P21</f>
        <v>22</v>
      </c>
      <c r="U21" s="57">
        <f t="shared" si="5"/>
        <v>55.000000000000007</v>
      </c>
      <c r="V21" s="84">
        <f>'[7]2'!AA21</f>
        <v>35</v>
      </c>
      <c r="W21" s="46">
        <f>[6]Шаблон!$T21</f>
        <v>20</v>
      </c>
      <c r="X21" s="57">
        <f t="shared" si="6"/>
        <v>57.142857142857139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52</v>
      </c>
      <c r="C22" s="84">
        <f>'[7]2'!F22</f>
        <v>74</v>
      </c>
      <c r="D22" s="84">
        <f>[6]Шаблон!$D22</f>
        <v>52</v>
      </c>
      <c r="E22" s="57">
        <f t="shared" si="0"/>
        <v>70.270270270270274</v>
      </c>
      <c r="F22" s="84">
        <f>'[7]2'!I22</f>
        <v>5</v>
      </c>
      <c r="G22" s="84">
        <f>[6]Шаблон!$F22+[5]Шаблон!$D22</f>
        <v>2</v>
      </c>
      <c r="H22" s="57">
        <f t="shared" si="1"/>
        <v>40</v>
      </c>
      <c r="I22" s="84">
        <f>'[7]2'!L22</f>
        <v>1</v>
      </c>
      <c r="J22" s="84">
        <f>[6]Шаблон!$J22</f>
        <v>0</v>
      </c>
      <c r="K22" s="57">
        <f t="shared" si="2"/>
        <v>0</v>
      </c>
      <c r="L22" s="87">
        <f>'[7]2'!O22</f>
        <v>0</v>
      </c>
      <c r="M22" s="84">
        <f>[6]Шаблон!$K22+[6]Шаблон!$L22+[5]Шаблон!$G22</f>
        <v>0</v>
      </c>
      <c r="N22" s="57">
        <f t="shared" si="3"/>
        <v>0</v>
      </c>
      <c r="O22" s="91">
        <f>'[7]2'!R22</f>
        <v>73</v>
      </c>
      <c r="P22" s="46">
        <f>'[8]1'!$D25</f>
        <v>7</v>
      </c>
      <c r="Q22" s="57">
        <f t="shared" si="4"/>
        <v>9.5890410958904102</v>
      </c>
      <c r="R22" s="46">
        <f>[6]Шаблон!$P22+[5]Шаблон!$M22</f>
        <v>28</v>
      </c>
      <c r="S22" s="84">
        <f>'[7]2'!X22</f>
        <v>42</v>
      </c>
      <c r="T22" s="46">
        <f>[6]Шаблон!$P22</f>
        <v>28</v>
      </c>
      <c r="U22" s="57">
        <f t="shared" si="5"/>
        <v>66.666666666666657</v>
      </c>
      <c r="V22" s="84">
        <f>'[7]2'!AA22</f>
        <v>45</v>
      </c>
      <c r="W22" s="46">
        <f>[6]Шаблон!$T22</f>
        <v>36</v>
      </c>
      <c r="X22" s="57">
        <f t="shared" si="6"/>
        <v>80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37</v>
      </c>
      <c r="C23" s="84">
        <f>'[7]2'!F23</f>
        <v>57</v>
      </c>
      <c r="D23" s="84">
        <f>[6]Шаблон!$D23</f>
        <v>37</v>
      </c>
      <c r="E23" s="57">
        <f t="shared" si="0"/>
        <v>64.912280701754383</v>
      </c>
      <c r="F23" s="84">
        <f>'[7]2'!I23</f>
        <v>2</v>
      </c>
      <c r="G23" s="84">
        <f>[6]Шаблон!$F23+[5]Шаблон!$D23</f>
        <v>1</v>
      </c>
      <c r="H23" s="57">
        <f t="shared" si="1"/>
        <v>50</v>
      </c>
      <c r="I23" s="84">
        <f>'[7]2'!L23</f>
        <v>0</v>
      </c>
      <c r="J23" s="84">
        <f>[6]Шаблон!$J23</f>
        <v>0</v>
      </c>
      <c r="K23" s="57">
        <f t="shared" si="2"/>
        <v>0</v>
      </c>
      <c r="L23" s="87">
        <f>'[7]2'!O23</f>
        <v>0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21</v>
      </c>
      <c r="P23" s="46">
        <f>'[8]1'!$D26</f>
        <v>49</v>
      </c>
      <c r="Q23" s="57">
        <f t="shared" si="4"/>
        <v>233.33333333333334</v>
      </c>
      <c r="R23" s="46">
        <f>[6]Шаблон!$P23+[5]Шаблон!$M23</f>
        <v>52</v>
      </c>
      <c r="S23" s="84">
        <f>'[7]2'!X23</f>
        <v>68</v>
      </c>
      <c r="T23" s="46">
        <f>[6]Шаблон!$P23</f>
        <v>52</v>
      </c>
      <c r="U23" s="57">
        <f t="shared" si="5"/>
        <v>76.470588235294116</v>
      </c>
      <c r="V23" s="84">
        <f>'[7]2'!AA23</f>
        <v>35</v>
      </c>
      <c r="W23" s="46">
        <f>[6]Шаблон!$T23</f>
        <v>25</v>
      </c>
      <c r="X23" s="57">
        <f t="shared" si="6"/>
        <v>71.428571428571431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76</v>
      </c>
      <c r="C24" s="84">
        <f>'[7]2'!F24</f>
        <v>88</v>
      </c>
      <c r="D24" s="84">
        <f>[6]Шаблон!$D24</f>
        <v>76</v>
      </c>
      <c r="E24" s="57">
        <f t="shared" si="0"/>
        <v>86.36363636363636</v>
      </c>
      <c r="F24" s="84">
        <f>'[7]2'!I24</f>
        <v>8</v>
      </c>
      <c r="G24" s="84">
        <f>[6]Шаблон!$F24+[5]Шаблон!$D24</f>
        <v>4</v>
      </c>
      <c r="H24" s="57">
        <f t="shared" si="1"/>
        <v>50</v>
      </c>
      <c r="I24" s="84">
        <f>'[7]2'!L24</f>
        <v>0</v>
      </c>
      <c r="J24" s="84">
        <f>[6]Шаблон!$J24</f>
        <v>1</v>
      </c>
      <c r="K24" s="57">
        <f t="shared" si="2"/>
        <v>0</v>
      </c>
      <c r="L24" s="87">
        <f>'[7]2'!O24</f>
        <v>0</v>
      </c>
      <c r="M24" s="84">
        <f>[6]Шаблон!$K24+[6]Шаблон!$L24+[5]Шаблон!$G24</f>
        <v>0</v>
      </c>
      <c r="N24" s="57">
        <f t="shared" si="3"/>
        <v>0</v>
      </c>
      <c r="O24" s="91">
        <f>'[7]2'!R24</f>
        <v>63</v>
      </c>
      <c r="P24" s="46">
        <f>'[8]1'!$D27</f>
        <v>40</v>
      </c>
      <c r="Q24" s="57">
        <f t="shared" si="4"/>
        <v>63.492063492063487</v>
      </c>
      <c r="R24" s="46">
        <f>[6]Шаблон!$P24+[5]Шаблон!$M24</f>
        <v>68</v>
      </c>
      <c r="S24" s="84">
        <f>'[7]2'!X24</f>
        <v>81</v>
      </c>
      <c r="T24" s="46">
        <f>[6]Шаблон!$P24</f>
        <v>68</v>
      </c>
      <c r="U24" s="57">
        <f t="shared" si="5"/>
        <v>83.950617283950606</v>
      </c>
      <c r="V24" s="84">
        <f>'[7]2'!AA24</f>
        <v>61</v>
      </c>
      <c r="W24" s="46">
        <f>[6]Шаблон!$T24</f>
        <v>38</v>
      </c>
      <c r="X24" s="57">
        <f t="shared" si="6"/>
        <v>62.295081967213115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106</v>
      </c>
      <c r="C25" s="84">
        <f>'[7]2'!F25</f>
        <v>122</v>
      </c>
      <c r="D25" s="84">
        <f>[6]Шаблон!$D25</f>
        <v>106</v>
      </c>
      <c r="E25" s="57">
        <f t="shared" si="0"/>
        <v>86.885245901639337</v>
      </c>
      <c r="F25" s="84">
        <f>'[7]2'!I25</f>
        <v>10</v>
      </c>
      <c r="G25" s="84">
        <f>[6]Шаблон!$F25+[5]Шаблон!$D25</f>
        <v>7</v>
      </c>
      <c r="H25" s="57">
        <f t="shared" si="1"/>
        <v>70</v>
      </c>
      <c r="I25" s="84">
        <f>'[7]2'!L25</f>
        <v>3</v>
      </c>
      <c r="J25" s="84">
        <f>[6]Шаблон!$J25</f>
        <v>8</v>
      </c>
      <c r="K25" s="57">
        <f t="shared" si="2"/>
        <v>266.66666666666663</v>
      </c>
      <c r="L25" s="87">
        <f>'[7]2'!O25</f>
        <v>5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110</v>
      </c>
      <c r="P25" s="46">
        <f>'[8]1'!$D28</f>
        <v>52</v>
      </c>
      <c r="Q25" s="57">
        <f t="shared" si="4"/>
        <v>47.272727272727273</v>
      </c>
      <c r="R25" s="46">
        <f>[6]Шаблон!$P25+[5]Шаблон!$M25</f>
        <v>44</v>
      </c>
      <c r="S25" s="84">
        <f>'[7]2'!X25</f>
        <v>53</v>
      </c>
      <c r="T25" s="46">
        <f>[6]Шаблон!$P25</f>
        <v>44</v>
      </c>
      <c r="U25" s="57">
        <f t="shared" si="5"/>
        <v>83.018867924528308</v>
      </c>
      <c r="V25" s="84">
        <f>'[7]2'!AA25</f>
        <v>61</v>
      </c>
      <c r="W25" s="46">
        <f>[6]Шаблон!$T25</f>
        <v>61</v>
      </c>
      <c r="X25" s="57">
        <f t="shared" si="6"/>
        <v>100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948</v>
      </c>
      <c r="C26" s="84">
        <f>'[7]2'!F26</f>
        <v>1429</v>
      </c>
      <c r="D26" s="84">
        <f>[6]Шаблон!$D26</f>
        <v>920</v>
      </c>
      <c r="E26" s="57">
        <f t="shared" si="0"/>
        <v>64.380685794261723</v>
      </c>
      <c r="F26" s="84">
        <f>'[7]2'!I26</f>
        <v>93</v>
      </c>
      <c r="G26" s="84">
        <f>[6]Шаблон!$F26+[5]Шаблон!$D26</f>
        <v>56</v>
      </c>
      <c r="H26" s="57">
        <f t="shared" si="1"/>
        <v>60.215053763440864</v>
      </c>
      <c r="I26" s="84">
        <f>'[7]2'!L26</f>
        <v>5</v>
      </c>
      <c r="J26" s="84">
        <f>[6]Шаблон!$J26</f>
        <v>5</v>
      </c>
      <c r="K26" s="57">
        <f t="shared" si="2"/>
        <v>100</v>
      </c>
      <c r="L26" s="87">
        <f>'[7]2'!O26</f>
        <v>20</v>
      </c>
      <c r="M26" s="84">
        <f>[6]Шаблон!$K26+[6]Шаблон!$L26+[5]Шаблон!$G26</f>
        <v>2</v>
      </c>
      <c r="N26" s="57">
        <f t="shared" si="3"/>
        <v>10</v>
      </c>
      <c r="O26" s="91">
        <f>'[7]2'!R26</f>
        <v>828</v>
      </c>
      <c r="P26" s="46">
        <f>'[8]1'!$D29</f>
        <v>842</v>
      </c>
      <c r="Q26" s="57">
        <f t="shared" si="4"/>
        <v>101.69082125603866</v>
      </c>
      <c r="R26" s="46">
        <f>[6]Шаблон!$P26+[5]Шаблон!$M26</f>
        <v>634</v>
      </c>
      <c r="S26" s="84">
        <f>'[7]2'!X26</f>
        <v>985</v>
      </c>
      <c r="T26" s="46">
        <f>[6]Шаблон!$P26</f>
        <v>626</v>
      </c>
      <c r="U26" s="57">
        <f t="shared" si="5"/>
        <v>63.553299492385783</v>
      </c>
      <c r="V26" s="84">
        <f>'[7]2'!AA26</f>
        <v>847</v>
      </c>
      <c r="W26" s="46">
        <f>[6]Шаблон!$T26</f>
        <v>503</v>
      </c>
      <c r="X26" s="57">
        <f t="shared" si="6"/>
        <v>59.38606847697757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185</v>
      </c>
      <c r="C27" s="84">
        <f>'[7]2'!F27</f>
        <v>306</v>
      </c>
      <c r="D27" s="84">
        <f>[6]Шаблон!$D27</f>
        <v>183</v>
      </c>
      <c r="E27" s="57">
        <f t="shared" si="0"/>
        <v>59.803921568627452</v>
      </c>
      <c r="F27" s="84">
        <f>'[7]2'!I27</f>
        <v>26</v>
      </c>
      <c r="G27" s="84">
        <f>[6]Шаблон!$F27+[5]Шаблон!$D27</f>
        <v>10</v>
      </c>
      <c r="H27" s="57">
        <f t="shared" si="1"/>
        <v>38.461538461538467</v>
      </c>
      <c r="I27" s="84">
        <f>'[7]2'!L27</f>
        <v>7</v>
      </c>
      <c r="J27" s="84">
        <f>[6]Шаблон!$J27</f>
        <v>5</v>
      </c>
      <c r="K27" s="57">
        <f t="shared" si="2"/>
        <v>71.428571428571431</v>
      </c>
      <c r="L27" s="87">
        <f>'[7]2'!O27</f>
        <v>13</v>
      </c>
      <c r="M27" s="84">
        <f>[6]Шаблон!$K27+[6]Шаблон!$L27+[5]Шаблон!$G27</f>
        <v>0</v>
      </c>
      <c r="N27" s="57">
        <f t="shared" si="3"/>
        <v>0</v>
      </c>
      <c r="O27" s="91">
        <f>'[7]2'!R27</f>
        <v>287</v>
      </c>
      <c r="P27" s="46">
        <f>'[8]1'!$D30</f>
        <v>165</v>
      </c>
      <c r="Q27" s="57">
        <f t="shared" si="4"/>
        <v>57.491289198606275</v>
      </c>
      <c r="R27" s="46">
        <f>[6]Шаблон!$P27+[5]Шаблон!$M27</f>
        <v>126</v>
      </c>
      <c r="S27" s="84">
        <f>'[7]2'!X27</f>
        <v>207</v>
      </c>
      <c r="T27" s="46">
        <f>[6]Шаблон!$P27</f>
        <v>125</v>
      </c>
      <c r="U27" s="57">
        <f t="shared" si="5"/>
        <v>60.386473429951693</v>
      </c>
      <c r="V27" s="84">
        <f>'[7]2'!AA27</f>
        <v>187</v>
      </c>
      <c r="W27" s="46">
        <f>[6]Шаблон!$T27</f>
        <v>112</v>
      </c>
      <c r="X27" s="57">
        <f t="shared" si="6"/>
        <v>59.893048128342244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177</v>
      </c>
      <c r="C28" s="84">
        <f>'[7]2'!F28</f>
        <v>259</v>
      </c>
      <c r="D28" s="84">
        <f>[6]Шаблон!$D28</f>
        <v>173</v>
      </c>
      <c r="E28" s="57">
        <f t="shared" si="0"/>
        <v>66.795366795366789</v>
      </c>
      <c r="F28" s="84">
        <f>'[7]2'!I28</f>
        <v>29</v>
      </c>
      <c r="G28" s="84">
        <f>[6]Шаблон!$F28+[5]Шаблон!$D28</f>
        <v>15</v>
      </c>
      <c r="H28" s="57">
        <f t="shared" si="1"/>
        <v>51.724137931034484</v>
      </c>
      <c r="I28" s="84">
        <f>'[7]2'!L28</f>
        <v>4</v>
      </c>
      <c r="J28" s="84">
        <f>[6]Шаблон!$J28</f>
        <v>0</v>
      </c>
      <c r="K28" s="57">
        <f t="shared" si="2"/>
        <v>0</v>
      </c>
      <c r="L28" s="87">
        <f>'[7]2'!O28</f>
        <v>2</v>
      </c>
      <c r="M28" s="84">
        <f>[6]Шаблон!$K28+[6]Шаблон!$L28+[5]Шаблон!$G28</f>
        <v>0</v>
      </c>
      <c r="N28" s="57">
        <f t="shared" si="3"/>
        <v>0</v>
      </c>
      <c r="O28" s="91">
        <f>'[7]2'!R28</f>
        <v>254</v>
      </c>
      <c r="P28" s="46">
        <f>'[8]1'!$D31</f>
        <v>170</v>
      </c>
      <c r="Q28" s="57">
        <f t="shared" si="4"/>
        <v>66.929133858267718</v>
      </c>
      <c r="R28" s="46">
        <f>[6]Шаблон!$P28+[5]Шаблон!$M28</f>
        <v>117</v>
      </c>
      <c r="S28" s="84">
        <f>'[7]2'!X28</f>
        <v>179</v>
      </c>
      <c r="T28" s="46">
        <f>[6]Шаблон!$P28</f>
        <v>116</v>
      </c>
      <c r="U28" s="57">
        <f t="shared" si="5"/>
        <v>64.80446927374301</v>
      </c>
      <c r="V28" s="84">
        <f>'[7]2'!AA28</f>
        <v>159</v>
      </c>
      <c r="W28" s="46">
        <f>[6]Шаблон!$T28</f>
        <v>102</v>
      </c>
      <c r="X28" s="57">
        <f t="shared" si="6"/>
        <v>64.15094339622641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  <mergeCell ref="K4:K5"/>
    <mergeCell ref="L4:L5"/>
    <mergeCell ref="G4:G5"/>
    <mergeCell ref="H4:H5"/>
    <mergeCell ref="B1:K1"/>
    <mergeCell ref="V3:X3"/>
    <mergeCell ref="V4:V5"/>
    <mergeCell ref="W4:W5"/>
    <mergeCell ref="X4:X5"/>
    <mergeCell ref="V2:W2"/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17.42578125" style="2" customWidth="1"/>
    <col min="3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843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1147</v>
      </c>
      <c r="C6" s="58">
        <f>'4'!D7</f>
        <v>841</v>
      </c>
      <c r="D6" s="48">
        <f t="shared" ref="D6:D10" si="0">C6/B6%</f>
        <v>73.321708805579775</v>
      </c>
      <c r="E6" s="49">
        <f t="shared" ref="E6:E10" si="1">C6-B6</f>
        <v>-306</v>
      </c>
      <c r="K6" s="11"/>
    </row>
    <row r="7" spans="1:11" s="3" customFormat="1" ht="54.75" customHeight="1" x14ac:dyDescent="0.25">
      <c r="A7" s="12" t="s">
        <v>51</v>
      </c>
      <c r="B7" s="58">
        <f>'4'!F7</f>
        <v>89</v>
      </c>
      <c r="C7" s="58">
        <f>'4'!G7</f>
        <v>36</v>
      </c>
      <c r="D7" s="48">
        <f t="shared" si="0"/>
        <v>40.449438202247194</v>
      </c>
      <c r="E7" s="49">
        <f t="shared" si="1"/>
        <v>-53</v>
      </c>
      <c r="K7" s="11"/>
    </row>
    <row r="8" spans="1:11" s="3" customFormat="1" ht="35.25" customHeight="1" x14ac:dyDescent="0.25">
      <c r="A8" s="13" t="s">
        <v>52</v>
      </c>
      <c r="B8" s="58">
        <f>'4'!I7</f>
        <v>16</v>
      </c>
      <c r="C8" s="58">
        <f>'4'!J7</f>
        <v>12</v>
      </c>
      <c r="D8" s="48">
        <f t="shared" si="0"/>
        <v>75</v>
      </c>
      <c r="E8" s="49">
        <f t="shared" si="1"/>
        <v>-4</v>
      </c>
      <c r="K8" s="11"/>
    </row>
    <row r="9" spans="1:11" s="3" customFormat="1" ht="45.75" customHeight="1" x14ac:dyDescent="0.25">
      <c r="A9" s="13" t="s">
        <v>16</v>
      </c>
      <c r="B9" s="58">
        <f>'4'!L7</f>
        <v>15</v>
      </c>
      <c r="C9" s="58">
        <f>'4'!M7</f>
        <v>1</v>
      </c>
      <c r="D9" s="48">
        <f t="shared" si="0"/>
        <v>6.666666666666667</v>
      </c>
      <c r="E9" s="49">
        <f t="shared" si="1"/>
        <v>-14</v>
      </c>
      <c r="K9" s="11"/>
    </row>
    <row r="10" spans="1:11" s="3" customFormat="1" ht="55.5" customHeight="1" x14ac:dyDescent="0.25">
      <c r="A10" s="13" t="s">
        <v>53</v>
      </c>
      <c r="B10" s="58">
        <f>'4'!O7</f>
        <v>932</v>
      </c>
      <c r="C10" s="58">
        <f>'4'!P7</f>
        <v>737</v>
      </c>
      <c r="D10" s="48">
        <f t="shared" si="0"/>
        <v>79.077253218884124</v>
      </c>
      <c r="E10" s="49">
        <f t="shared" si="1"/>
        <v>-195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593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776</v>
      </c>
      <c r="C16" s="59">
        <f>'4'!T7</f>
        <v>592</v>
      </c>
      <c r="D16" s="48">
        <f t="shared" ref="D16:D17" si="2">C16/B16%</f>
        <v>76.288659793814432</v>
      </c>
      <c r="E16" s="49">
        <f t="shared" ref="E16:E17" si="3">C16-B16</f>
        <v>-184</v>
      </c>
      <c r="K16" s="11"/>
    </row>
    <row r="17" spans="1:11" ht="33.75" customHeight="1" x14ac:dyDescent="0.2">
      <c r="A17" s="1" t="s">
        <v>54</v>
      </c>
      <c r="B17" s="59">
        <f>'4'!V7</f>
        <v>714</v>
      </c>
      <c r="C17" s="59">
        <f>'4'!W7</f>
        <v>510</v>
      </c>
      <c r="D17" s="48">
        <f t="shared" si="2"/>
        <v>71.428571428571431</v>
      </c>
      <c r="E17" s="49">
        <f t="shared" si="3"/>
        <v>-204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O1" sqref="O1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86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843</v>
      </c>
      <c r="C7" s="28">
        <f>SUM(C8:C28)</f>
        <v>1147</v>
      </c>
      <c r="D7" s="28">
        <f>SUM(D8:D28)</f>
        <v>841</v>
      </c>
      <c r="E7" s="56">
        <f>IF(C7=0,0,D7/C7)*100</f>
        <v>73.321708805579775</v>
      </c>
      <c r="F7" s="28">
        <f>SUM(F8:F28)</f>
        <v>89</v>
      </c>
      <c r="G7" s="28">
        <f>SUM(G8:G28)</f>
        <v>36</v>
      </c>
      <c r="H7" s="56">
        <f>IF(F7=0,0,G7/F7)*100</f>
        <v>40.449438202247187</v>
      </c>
      <c r="I7" s="28">
        <f>SUM(I8:I28)</f>
        <v>16</v>
      </c>
      <c r="J7" s="28">
        <f>SUM(J8:J28)</f>
        <v>12</v>
      </c>
      <c r="K7" s="56">
        <f>IF(I7=0,0,J7/I7)*100</f>
        <v>75</v>
      </c>
      <c r="L7" s="28">
        <f>SUM(L8:L28)</f>
        <v>15</v>
      </c>
      <c r="M7" s="86">
        <f>SUM(M8:M28)</f>
        <v>1</v>
      </c>
      <c r="N7" s="56">
        <f>IF(L7=0,0,M7/L7)*100</f>
        <v>6.666666666666667</v>
      </c>
      <c r="O7" s="28">
        <f>SUM(O8:O28)</f>
        <v>932</v>
      </c>
      <c r="P7" s="28">
        <f>SUM(P8:P28)</f>
        <v>737</v>
      </c>
      <c r="Q7" s="56">
        <f>IF(O7=0,0,P7/O7)*100</f>
        <v>79.077253218884124</v>
      </c>
      <c r="R7" s="28">
        <f>SUM(R8:R28)</f>
        <v>593</v>
      </c>
      <c r="S7" s="28">
        <f>SUM(S8:S28)</f>
        <v>776</v>
      </c>
      <c r="T7" s="28">
        <f>SUM(T8:T28)</f>
        <v>592</v>
      </c>
      <c r="U7" s="56">
        <f>IF(S7=0,0,T7/S7)*100</f>
        <v>76.288659793814432</v>
      </c>
      <c r="V7" s="28">
        <f>SUM(V8:V28)</f>
        <v>714</v>
      </c>
      <c r="W7" s="28">
        <f>SUM(W8:W28)</f>
        <v>510</v>
      </c>
      <c r="X7" s="56">
        <f>IF(V7=0,0,W7/V7)*100</f>
        <v>71.428571428571431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41</v>
      </c>
      <c r="C8" s="31">
        <f>'[7]4'!F8</f>
        <v>68</v>
      </c>
      <c r="D8" s="31">
        <f>[10]Шаблон!$D8</f>
        <v>41</v>
      </c>
      <c r="E8" s="57">
        <f t="shared" ref="E8:E28" si="0">IF(C8=0,0,D8/C8)*100</f>
        <v>60.294117647058819</v>
      </c>
      <c r="F8" s="31">
        <f>'[7]4'!I8</f>
        <v>7</v>
      </c>
      <c r="G8" s="31">
        <f>[10]Шаблон!$F8+[9]Шаблон!$D8</f>
        <v>4</v>
      </c>
      <c r="H8" s="57">
        <f t="shared" ref="H8:H28" si="1">IF(F8=0,0,G8/F8)*100</f>
        <v>57.142857142857139</v>
      </c>
      <c r="I8" s="31">
        <f>'[7]4'!L8</f>
        <v>1</v>
      </c>
      <c r="J8" s="31">
        <f>[10]Шаблон!$J8</f>
        <v>2</v>
      </c>
      <c r="K8" s="57">
        <f t="shared" ref="K8:K28" si="2">IF(I8=0,0,J8/I8)*100</f>
        <v>200</v>
      </c>
      <c r="L8" s="31">
        <f>'[7]4'!O8</f>
        <v>2</v>
      </c>
      <c r="M8" s="87">
        <f>[10]Шаблон!$K8+[10]Шаблон!$L8+[9]Шаблон!$G8</f>
        <v>0</v>
      </c>
      <c r="N8" s="57">
        <f t="shared" ref="N8:N28" si="3">IF(L8=0,0,M8/L8)*100</f>
        <v>0</v>
      </c>
      <c r="O8" s="31">
        <f>'[7]4'!R8</f>
        <v>64</v>
      </c>
      <c r="P8" s="46">
        <f>'[8]1'!$E11</f>
        <v>41</v>
      </c>
      <c r="Q8" s="57">
        <f t="shared" ref="Q8:Q28" si="4">IF(O8=0,0,P8/O8)*100</f>
        <v>64.0625</v>
      </c>
      <c r="R8" s="46">
        <f>[9]Шаблон!$M8+[10]Шаблон!$P8</f>
        <v>25</v>
      </c>
      <c r="S8" s="31">
        <f>'[7]4'!X8</f>
        <v>45</v>
      </c>
      <c r="T8" s="46">
        <f>[10]Шаблон!$P8</f>
        <v>25</v>
      </c>
      <c r="U8" s="57">
        <f t="shared" ref="U8:U28" si="5">IF(S8=0,0,T8/S8)*100</f>
        <v>55.555555555555557</v>
      </c>
      <c r="V8" s="31">
        <f>'[7]4'!AA8</f>
        <v>44</v>
      </c>
      <c r="W8" s="46">
        <f>[10]Шаблон!$T8</f>
        <v>22</v>
      </c>
      <c r="X8" s="57">
        <f t="shared" ref="X8:X28" si="6">IF(V8=0,0,W8/V8)*100</f>
        <v>50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15</v>
      </c>
      <c r="C9" s="84">
        <f>'[7]4'!F9</f>
        <v>42</v>
      </c>
      <c r="D9" s="84">
        <f>[10]Шаблон!$D9</f>
        <v>15</v>
      </c>
      <c r="E9" s="57">
        <f t="shared" si="0"/>
        <v>35.714285714285715</v>
      </c>
      <c r="F9" s="84">
        <f>'[7]4'!I9</f>
        <v>1</v>
      </c>
      <c r="G9" s="84">
        <f>[10]Шаблон!$F9+[9]Шаблон!$D9</f>
        <v>2</v>
      </c>
      <c r="H9" s="57">
        <f t="shared" si="1"/>
        <v>200</v>
      </c>
      <c r="I9" s="84">
        <f>'[7]4'!L9</f>
        <v>1</v>
      </c>
      <c r="J9" s="84">
        <f>[10]Шаблон!$J9</f>
        <v>0</v>
      </c>
      <c r="K9" s="57">
        <f t="shared" si="2"/>
        <v>0</v>
      </c>
      <c r="L9" s="84">
        <f>'[7]4'!O9</f>
        <v>0</v>
      </c>
      <c r="M9" s="87">
        <f>[10]Шаблон!$K9+[10]Шаблон!$L9+[9]Шаблон!$G9</f>
        <v>0</v>
      </c>
      <c r="N9" s="57">
        <f t="shared" si="3"/>
        <v>0</v>
      </c>
      <c r="O9" s="84">
        <f>'[7]4'!R9</f>
        <v>30</v>
      </c>
      <c r="P9" s="46">
        <f>'[8]1'!$E12</f>
        <v>8</v>
      </c>
      <c r="Q9" s="57">
        <f t="shared" si="4"/>
        <v>26.666666666666668</v>
      </c>
      <c r="R9" s="46">
        <f>[9]Шаблон!$M9+[10]Шаблон!$P9</f>
        <v>9</v>
      </c>
      <c r="S9" s="84">
        <f>'[7]4'!X9</f>
        <v>35</v>
      </c>
      <c r="T9" s="46">
        <f>[10]Шаблон!$P9</f>
        <v>9</v>
      </c>
      <c r="U9" s="57">
        <f t="shared" si="5"/>
        <v>25.714285714285712</v>
      </c>
      <c r="V9" s="84">
        <f>'[7]4'!AA9</f>
        <v>34</v>
      </c>
      <c r="W9" s="46">
        <f>[10]Шаблон!$T9</f>
        <v>9</v>
      </c>
      <c r="X9" s="57">
        <f t="shared" si="6"/>
        <v>26.47058823529412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29</v>
      </c>
      <c r="C10" s="84">
        <f>'[7]4'!F10</f>
        <v>24</v>
      </c>
      <c r="D10" s="84">
        <f>[10]Шаблон!$D10</f>
        <v>29</v>
      </c>
      <c r="E10" s="57">
        <f t="shared" si="0"/>
        <v>120.83333333333333</v>
      </c>
      <c r="F10" s="84">
        <f>'[7]4'!I10</f>
        <v>0</v>
      </c>
      <c r="G10" s="84">
        <f>[10]Шаблон!$F10+[9]Шаблон!$D10</f>
        <v>2</v>
      </c>
      <c r="H10" s="57">
        <f t="shared" si="1"/>
        <v>0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0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21</v>
      </c>
      <c r="P10" s="46">
        <f>'[8]1'!$E13</f>
        <v>22</v>
      </c>
      <c r="Q10" s="57">
        <f t="shared" si="4"/>
        <v>104.76190476190477</v>
      </c>
      <c r="R10" s="46">
        <f>[9]Шаблон!$M10+[10]Шаблон!$P10</f>
        <v>20</v>
      </c>
      <c r="S10" s="84">
        <f>'[7]4'!X10</f>
        <v>18</v>
      </c>
      <c r="T10" s="46">
        <f>[10]Шаблон!$P10</f>
        <v>20</v>
      </c>
      <c r="U10" s="57">
        <f t="shared" si="5"/>
        <v>111.11111111111111</v>
      </c>
      <c r="V10" s="84">
        <f>'[7]4'!AA10</f>
        <v>15</v>
      </c>
      <c r="W10" s="46">
        <f>[10]Шаблон!$T10</f>
        <v>15</v>
      </c>
      <c r="X10" s="57">
        <f t="shared" si="6"/>
        <v>100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34</v>
      </c>
      <c r="C11" s="84">
        <f>'[7]4'!F11</f>
        <v>52</v>
      </c>
      <c r="D11" s="84">
        <f>[10]Шаблон!$D11</f>
        <v>34</v>
      </c>
      <c r="E11" s="57">
        <f t="shared" si="0"/>
        <v>65.384615384615387</v>
      </c>
      <c r="F11" s="84">
        <f>'[7]4'!I11</f>
        <v>2</v>
      </c>
      <c r="G11" s="84">
        <f>[10]Шаблон!$F11+[9]Шаблон!$D11</f>
        <v>0</v>
      </c>
      <c r="H11" s="57">
        <f t="shared" si="1"/>
        <v>0</v>
      </c>
      <c r="I11" s="84">
        <f>'[7]4'!L11</f>
        <v>0</v>
      </c>
      <c r="J11" s="84">
        <f>[10]Шаблон!$J11</f>
        <v>0</v>
      </c>
      <c r="K11" s="57">
        <f t="shared" si="2"/>
        <v>0</v>
      </c>
      <c r="L11" s="84">
        <f>'[7]4'!O11</f>
        <v>0</v>
      </c>
      <c r="M11" s="87">
        <f>[10]Шаблон!$K11+[10]Шаблон!$L11+[9]Шаблон!$G11</f>
        <v>0</v>
      </c>
      <c r="N11" s="57">
        <f t="shared" si="3"/>
        <v>0</v>
      </c>
      <c r="O11" s="84">
        <f>'[7]4'!R11</f>
        <v>49</v>
      </c>
      <c r="P11" s="46">
        <f>'[8]1'!$E14</f>
        <v>34</v>
      </c>
      <c r="Q11" s="57">
        <f t="shared" si="4"/>
        <v>69.387755102040813</v>
      </c>
      <c r="R11" s="46">
        <f>[9]Шаблон!$M11+[10]Шаблон!$P11</f>
        <v>23</v>
      </c>
      <c r="S11" s="84">
        <f>'[7]4'!X11</f>
        <v>33</v>
      </c>
      <c r="T11" s="46">
        <f>[10]Шаблон!$P11</f>
        <v>23</v>
      </c>
      <c r="U11" s="57">
        <f t="shared" si="5"/>
        <v>69.696969696969703</v>
      </c>
      <c r="V11" s="84">
        <f>'[7]4'!AA11</f>
        <v>25</v>
      </c>
      <c r="W11" s="46">
        <f>[10]Шаблон!$T11</f>
        <v>17</v>
      </c>
      <c r="X11" s="57">
        <f t="shared" si="6"/>
        <v>68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24</v>
      </c>
      <c r="C12" s="84">
        <f>'[7]4'!F12</f>
        <v>25</v>
      </c>
      <c r="D12" s="84">
        <f>[10]Шаблон!$D12</f>
        <v>24</v>
      </c>
      <c r="E12" s="57">
        <f t="shared" si="0"/>
        <v>96</v>
      </c>
      <c r="F12" s="84">
        <f>'[7]4'!I12</f>
        <v>2</v>
      </c>
      <c r="G12" s="84">
        <f>[10]Шаблон!$F12+[9]Шаблон!$D12</f>
        <v>0</v>
      </c>
      <c r="H12" s="57">
        <f t="shared" si="1"/>
        <v>0</v>
      </c>
      <c r="I12" s="84">
        <f>'[7]4'!L12</f>
        <v>0</v>
      </c>
      <c r="J12" s="84">
        <f>[10]Шаблон!$J12</f>
        <v>0</v>
      </c>
      <c r="K12" s="57">
        <f t="shared" si="2"/>
        <v>0</v>
      </c>
      <c r="L12" s="84">
        <f>'[7]4'!O12</f>
        <v>0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21</v>
      </c>
      <c r="P12" s="46">
        <f>'[8]1'!$E15</f>
        <v>23</v>
      </c>
      <c r="Q12" s="57">
        <f t="shared" si="4"/>
        <v>109.52380952380953</v>
      </c>
      <c r="R12" s="46">
        <f>[9]Шаблон!$M12+[10]Шаблон!$P12</f>
        <v>17</v>
      </c>
      <c r="S12" s="84">
        <f>'[7]4'!X12</f>
        <v>18</v>
      </c>
      <c r="T12" s="46">
        <f>[10]Шаблон!$P12</f>
        <v>17</v>
      </c>
      <c r="U12" s="57">
        <f t="shared" si="5"/>
        <v>94.444444444444443</v>
      </c>
      <c r="V12" s="84">
        <f>'[7]4'!AA12</f>
        <v>18</v>
      </c>
      <c r="W12" s="46">
        <f>[10]Шаблон!$T12</f>
        <v>16</v>
      </c>
      <c r="X12" s="57">
        <f t="shared" si="6"/>
        <v>88.888888888888886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23</v>
      </c>
      <c r="C13" s="84">
        <f>'[7]4'!F13</f>
        <v>34</v>
      </c>
      <c r="D13" s="84">
        <f>[10]Шаблон!$D13</f>
        <v>23</v>
      </c>
      <c r="E13" s="57">
        <f t="shared" si="0"/>
        <v>67.64705882352942</v>
      </c>
      <c r="F13" s="84">
        <f>'[7]4'!I13</f>
        <v>2</v>
      </c>
      <c r="G13" s="84">
        <f>[10]Шаблон!$F13+[9]Шаблон!$D13</f>
        <v>1</v>
      </c>
      <c r="H13" s="57">
        <f t="shared" si="1"/>
        <v>50</v>
      </c>
      <c r="I13" s="84">
        <f>'[7]4'!L13</f>
        <v>1</v>
      </c>
      <c r="J13" s="84">
        <f>[10]Шаблон!$J13</f>
        <v>0</v>
      </c>
      <c r="K13" s="57">
        <f t="shared" si="2"/>
        <v>0</v>
      </c>
      <c r="L13" s="84">
        <f>'[7]4'!O13</f>
        <v>0</v>
      </c>
      <c r="M13" s="87">
        <f>[10]Шаблон!$K13+[10]Шаблон!$L13+[9]Шаблон!$G13</f>
        <v>0</v>
      </c>
      <c r="N13" s="57">
        <f t="shared" si="3"/>
        <v>0</v>
      </c>
      <c r="O13" s="84">
        <f>'[7]4'!R13</f>
        <v>26</v>
      </c>
      <c r="P13" s="46">
        <f>'[8]1'!$E16</f>
        <v>21</v>
      </c>
      <c r="Q13" s="57">
        <f t="shared" si="4"/>
        <v>80.769230769230774</v>
      </c>
      <c r="R13" s="46">
        <f>[9]Шаблон!$M13+[10]Шаблон!$P13</f>
        <v>18</v>
      </c>
      <c r="S13" s="84">
        <f>'[7]4'!X13</f>
        <v>20</v>
      </c>
      <c r="T13" s="46">
        <f>[10]Шаблон!$P13</f>
        <v>18</v>
      </c>
      <c r="U13" s="57">
        <f t="shared" si="5"/>
        <v>90</v>
      </c>
      <c r="V13" s="84">
        <f>'[7]4'!AA13</f>
        <v>14</v>
      </c>
      <c r="W13" s="46">
        <f>[10]Шаблон!$T13</f>
        <v>13</v>
      </c>
      <c r="X13" s="57">
        <f t="shared" si="6"/>
        <v>92.857142857142861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12</v>
      </c>
      <c r="C14" s="84">
        <f>'[7]4'!F14</f>
        <v>20</v>
      </c>
      <c r="D14" s="84">
        <f>[10]Шаблон!$D14</f>
        <v>12</v>
      </c>
      <c r="E14" s="57">
        <f t="shared" si="0"/>
        <v>60</v>
      </c>
      <c r="F14" s="84">
        <f>'[7]4'!I14</f>
        <v>1</v>
      </c>
      <c r="G14" s="84">
        <f>[10]Шаблон!$F14+[9]Шаблон!$D14</f>
        <v>0</v>
      </c>
      <c r="H14" s="57">
        <f t="shared" si="1"/>
        <v>0</v>
      </c>
      <c r="I14" s="84">
        <f>'[7]4'!L14</f>
        <v>0</v>
      </c>
      <c r="J14" s="84">
        <f>[10]Шаблон!$J14</f>
        <v>0</v>
      </c>
      <c r="K14" s="57">
        <f t="shared" si="2"/>
        <v>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16</v>
      </c>
      <c r="P14" s="46">
        <f>'[8]1'!$E17</f>
        <v>11</v>
      </c>
      <c r="Q14" s="57">
        <f t="shared" si="4"/>
        <v>68.75</v>
      </c>
      <c r="R14" s="46">
        <f>[9]Шаблон!$M14+[10]Шаблон!$P14</f>
        <v>6</v>
      </c>
      <c r="S14" s="84">
        <f>'[7]4'!X14</f>
        <v>16</v>
      </c>
      <c r="T14" s="46">
        <f>[10]Шаблон!$P14</f>
        <v>6</v>
      </c>
      <c r="U14" s="57">
        <f t="shared" si="5"/>
        <v>37.5</v>
      </c>
      <c r="V14" s="84">
        <f>'[7]4'!AA14</f>
        <v>14</v>
      </c>
      <c r="W14" s="46">
        <f>[10]Шаблон!$T14</f>
        <v>6</v>
      </c>
      <c r="X14" s="57">
        <f t="shared" si="6"/>
        <v>42.857142857142854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33</v>
      </c>
      <c r="C15" s="84">
        <f>'[7]4'!F15</f>
        <v>28</v>
      </c>
      <c r="D15" s="84">
        <f>[10]Шаблон!$D15</f>
        <v>33</v>
      </c>
      <c r="E15" s="57">
        <f t="shared" si="0"/>
        <v>117.85714285714286</v>
      </c>
      <c r="F15" s="84">
        <f>'[7]4'!I15</f>
        <v>4</v>
      </c>
      <c r="G15" s="84">
        <f>[10]Шаблон!$F15+[9]Шаблон!$D15</f>
        <v>1</v>
      </c>
      <c r="H15" s="57">
        <f t="shared" si="1"/>
        <v>25</v>
      </c>
      <c r="I15" s="84">
        <f>'[7]4'!L15</f>
        <v>1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0</v>
      </c>
      <c r="N15" s="57">
        <f t="shared" si="3"/>
        <v>0</v>
      </c>
      <c r="O15" s="84">
        <f>'[7]4'!R15</f>
        <v>20</v>
      </c>
      <c r="P15" s="46">
        <f>'[8]1'!$E18</f>
        <v>25</v>
      </c>
      <c r="Q15" s="57">
        <f t="shared" si="4"/>
        <v>125</v>
      </c>
      <c r="R15" s="46">
        <f>[9]Шаблон!$M15+[10]Шаблон!$P15</f>
        <v>23</v>
      </c>
      <c r="S15" s="84">
        <f>'[7]4'!X15</f>
        <v>13</v>
      </c>
      <c r="T15" s="46">
        <f>[10]Шаблон!$P15</f>
        <v>23</v>
      </c>
      <c r="U15" s="57">
        <f t="shared" si="5"/>
        <v>176.92307692307691</v>
      </c>
      <c r="V15" s="84">
        <f>'[7]4'!AA15</f>
        <v>9</v>
      </c>
      <c r="W15" s="46">
        <f>[10]Шаблон!$T15</f>
        <v>15</v>
      </c>
      <c r="X15" s="57">
        <f t="shared" si="6"/>
        <v>166.66666666666669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23</v>
      </c>
      <c r="C16" s="84">
        <f>'[7]4'!F16</f>
        <v>32</v>
      </c>
      <c r="D16" s="84">
        <f>[10]Шаблон!$D16</f>
        <v>23</v>
      </c>
      <c r="E16" s="57">
        <f t="shared" si="0"/>
        <v>71.875</v>
      </c>
      <c r="F16" s="84">
        <f>'[7]4'!I16</f>
        <v>2</v>
      </c>
      <c r="G16" s="84">
        <f>[10]Шаблон!$F16+[9]Шаблон!$D16</f>
        <v>0</v>
      </c>
      <c r="H16" s="57">
        <f t="shared" si="1"/>
        <v>0</v>
      </c>
      <c r="I16" s="84">
        <f>'[7]4'!L16</f>
        <v>1</v>
      </c>
      <c r="J16" s="84">
        <f>[10]Шаблон!$J16</f>
        <v>1</v>
      </c>
      <c r="K16" s="57">
        <f t="shared" si="2"/>
        <v>100</v>
      </c>
      <c r="L16" s="84">
        <f>'[7]4'!O16</f>
        <v>0</v>
      </c>
      <c r="M16" s="87">
        <f>[10]Шаблон!$K16+[10]Шаблон!$L16+[9]Шаблон!$G16</f>
        <v>0</v>
      </c>
      <c r="N16" s="57">
        <f t="shared" si="3"/>
        <v>0</v>
      </c>
      <c r="O16" s="84">
        <f>'[7]4'!R16</f>
        <v>31</v>
      </c>
      <c r="P16" s="46">
        <f>'[8]1'!$E19</f>
        <v>22</v>
      </c>
      <c r="Q16" s="57">
        <f t="shared" si="4"/>
        <v>70.967741935483872</v>
      </c>
      <c r="R16" s="46">
        <f>[9]Шаблон!$M16+[10]Шаблон!$P16</f>
        <v>18</v>
      </c>
      <c r="S16" s="84">
        <f>'[7]4'!X16</f>
        <v>24</v>
      </c>
      <c r="T16" s="46">
        <f>[10]Шаблон!$P16</f>
        <v>18</v>
      </c>
      <c r="U16" s="57">
        <f t="shared" si="5"/>
        <v>75</v>
      </c>
      <c r="V16" s="84">
        <f>'[7]4'!AA16</f>
        <v>24</v>
      </c>
      <c r="W16" s="46">
        <f>[10]Шаблон!$T16</f>
        <v>17</v>
      </c>
      <c r="X16" s="57">
        <f t="shared" si="6"/>
        <v>70.833333333333343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21</v>
      </c>
      <c r="C17" s="84">
        <f>'[7]4'!F17</f>
        <v>35</v>
      </c>
      <c r="D17" s="84">
        <f>[10]Шаблон!$D17</f>
        <v>21</v>
      </c>
      <c r="E17" s="57">
        <f t="shared" si="0"/>
        <v>60</v>
      </c>
      <c r="F17" s="84">
        <f>'[7]4'!I17</f>
        <v>4</v>
      </c>
      <c r="G17" s="84">
        <f>[10]Шаблон!$F17+[9]Шаблон!$D17</f>
        <v>2</v>
      </c>
      <c r="H17" s="57">
        <f t="shared" si="1"/>
        <v>50</v>
      </c>
      <c r="I17" s="84">
        <f>'[7]4'!L17</f>
        <v>1</v>
      </c>
      <c r="J17" s="84">
        <f>[10]Шаблон!$J17</f>
        <v>0</v>
      </c>
      <c r="K17" s="57">
        <f t="shared" si="2"/>
        <v>0</v>
      </c>
      <c r="L17" s="84">
        <f>'[7]4'!O17</f>
        <v>0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21</v>
      </c>
      <c r="P17" s="46">
        <f>'[8]1'!$E20</f>
        <v>16</v>
      </c>
      <c r="Q17" s="57">
        <f t="shared" si="4"/>
        <v>76.19047619047619</v>
      </c>
      <c r="R17" s="46">
        <f>[9]Шаблон!$M17+[10]Шаблон!$P17</f>
        <v>12</v>
      </c>
      <c r="S17" s="84">
        <f>'[7]4'!X17</f>
        <v>25</v>
      </c>
      <c r="T17" s="46">
        <f>[10]Шаблон!$P17</f>
        <v>12</v>
      </c>
      <c r="U17" s="57">
        <f t="shared" si="5"/>
        <v>48</v>
      </c>
      <c r="V17" s="84">
        <f>'[7]4'!AA17</f>
        <v>24</v>
      </c>
      <c r="W17" s="46">
        <f>[10]Шаблон!$T17</f>
        <v>11</v>
      </c>
      <c r="X17" s="57">
        <f t="shared" si="6"/>
        <v>45.833333333333329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21</v>
      </c>
      <c r="C18" s="84">
        <f>'[7]4'!F18</f>
        <v>39</v>
      </c>
      <c r="D18" s="84">
        <f>[10]Шаблон!$D18</f>
        <v>21</v>
      </c>
      <c r="E18" s="57">
        <f t="shared" si="0"/>
        <v>53.846153846153847</v>
      </c>
      <c r="F18" s="84">
        <f>'[7]4'!I18</f>
        <v>2</v>
      </c>
      <c r="G18" s="84">
        <f>[10]Шаблон!$F18+[9]Шаблон!$D18</f>
        <v>0</v>
      </c>
      <c r="H18" s="57">
        <f t="shared" si="1"/>
        <v>0</v>
      </c>
      <c r="I18" s="84">
        <f>'[7]4'!L18</f>
        <v>0</v>
      </c>
      <c r="J18" s="84">
        <f>[10]Шаблон!$J18</f>
        <v>0</v>
      </c>
      <c r="K18" s="57">
        <f t="shared" si="2"/>
        <v>0</v>
      </c>
      <c r="L18" s="84">
        <f>'[7]4'!O18</f>
        <v>0</v>
      </c>
      <c r="M18" s="87">
        <f>[10]Шаблон!$K18+[10]Шаблон!$L18+[9]Шаблон!$G18</f>
        <v>0</v>
      </c>
      <c r="N18" s="57">
        <f t="shared" si="3"/>
        <v>0</v>
      </c>
      <c r="O18" s="84">
        <f>'[7]4'!R18</f>
        <v>27</v>
      </c>
      <c r="P18" s="46">
        <f>'[8]1'!$E21</f>
        <v>18</v>
      </c>
      <c r="Q18" s="57">
        <f t="shared" si="4"/>
        <v>66.666666666666657</v>
      </c>
      <c r="R18" s="46">
        <f>[9]Шаблон!$M18+[10]Шаблон!$P18</f>
        <v>18</v>
      </c>
      <c r="S18" s="84">
        <f>'[7]4'!X18</f>
        <v>26</v>
      </c>
      <c r="T18" s="46">
        <f>[10]Шаблон!$P18</f>
        <v>18</v>
      </c>
      <c r="U18" s="57">
        <f t="shared" si="5"/>
        <v>69.230769230769226</v>
      </c>
      <c r="V18" s="84">
        <f>'[7]4'!AA18</f>
        <v>24</v>
      </c>
      <c r="W18" s="46">
        <f>[10]Шаблон!$T18</f>
        <v>15</v>
      </c>
      <c r="X18" s="57">
        <f t="shared" si="6"/>
        <v>62.5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61</v>
      </c>
      <c r="C19" s="84">
        <f>'[7]4'!F19</f>
        <v>63</v>
      </c>
      <c r="D19" s="84">
        <f>[10]Шаблон!$D19</f>
        <v>61</v>
      </c>
      <c r="E19" s="57">
        <f t="shared" si="0"/>
        <v>96.825396825396822</v>
      </c>
      <c r="F19" s="84">
        <f>'[7]4'!I19</f>
        <v>5</v>
      </c>
      <c r="G19" s="84">
        <f>[10]Шаблон!$F19+[9]Шаблон!$D19</f>
        <v>1</v>
      </c>
      <c r="H19" s="57">
        <f t="shared" si="1"/>
        <v>20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0</v>
      </c>
      <c r="N19" s="57">
        <f t="shared" si="3"/>
        <v>0</v>
      </c>
      <c r="O19" s="84">
        <f>'[7]4'!R19</f>
        <v>58</v>
      </c>
      <c r="P19" s="46">
        <f>'[8]1'!$E22</f>
        <v>51</v>
      </c>
      <c r="Q19" s="57">
        <f t="shared" si="4"/>
        <v>87.931034482758619</v>
      </c>
      <c r="R19" s="46">
        <f>[9]Шаблон!$M19+[10]Шаблон!$P19</f>
        <v>42</v>
      </c>
      <c r="S19" s="84">
        <f>'[7]4'!X19</f>
        <v>39</v>
      </c>
      <c r="T19" s="46">
        <f>[10]Шаблон!$P19</f>
        <v>42</v>
      </c>
      <c r="U19" s="57">
        <f t="shared" si="5"/>
        <v>107.69230769230769</v>
      </c>
      <c r="V19" s="84">
        <f>'[7]4'!AA19</f>
        <v>39</v>
      </c>
      <c r="W19" s="46">
        <f>[10]Шаблон!$T19</f>
        <v>39</v>
      </c>
      <c r="X19" s="57">
        <f t="shared" si="6"/>
        <v>100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14</v>
      </c>
      <c r="C20" s="84">
        <f>'[7]4'!F20</f>
        <v>17</v>
      </c>
      <c r="D20" s="84">
        <f>[10]Шаблон!$D20</f>
        <v>14</v>
      </c>
      <c r="E20" s="57">
        <f t="shared" si="0"/>
        <v>82.35294117647058</v>
      </c>
      <c r="F20" s="84">
        <f>'[7]4'!I20</f>
        <v>4</v>
      </c>
      <c r="G20" s="84">
        <f>[10]Шаблон!$F20+[9]Шаблон!$D20</f>
        <v>1</v>
      </c>
      <c r="H20" s="57">
        <f t="shared" si="1"/>
        <v>25</v>
      </c>
      <c r="I20" s="84">
        <f>'[7]4'!L20</f>
        <v>0</v>
      </c>
      <c r="J20" s="84">
        <f>[10]Шаблон!$J20</f>
        <v>1</v>
      </c>
      <c r="K20" s="57">
        <f t="shared" si="2"/>
        <v>0</v>
      </c>
      <c r="L20" s="84">
        <f>'[7]4'!O20</f>
        <v>0</v>
      </c>
      <c r="M20" s="87">
        <f>[10]Шаблон!$K20+[10]Шаблон!$L20+[9]Шаблон!$G20</f>
        <v>0</v>
      </c>
      <c r="N20" s="57">
        <f t="shared" si="3"/>
        <v>0</v>
      </c>
      <c r="O20" s="84">
        <f>'[7]4'!R20</f>
        <v>9</v>
      </c>
      <c r="P20" s="46">
        <f>'[8]1'!$E23</f>
        <v>13</v>
      </c>
      <c r="Q20" s="57">
        <f t="shared" si="4"/>
        <v>144.44444444444443</v>
      </c>
      <c r="R20" s="46">
        <f>[9]Шаблон!$M20+[10]Шаблон!$P20</f>
        <v>12</v>
      </c>
      <c r="S20" s="84">
        <f>'[7]4'!X20</f>
        <v>9</v>
      </c>
      <c r="T20" s="46">
        <f>[10]Шаблон!$P20</f>
        <v>12</v>
      </c>
      <c r="U20" s="57">
        <f t="shared" si="5"/>
        <v>133.33333333333331</v>
      </c>
      <c r="V20" s="84">
        <f>'[7]4'!AA20</f>
        <v>8</v>
      </c>
      <c r="W20" s="46">
        <f>[10]Шаблон!$T20</f>
        <v>7</v>
      </c>
      <c r="X20" s="57">
        <f t="shared" si="6"/>
        <v>87.5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10</v>
      </c>
      <c r="C21" s="84">
        <f>'[7]4'!F21</f>
        <v>17</v>
      </c>
      <c r="D21" s="84">
        <f>[10]Шаблон!$D21</f>
        <v>10</v>
      </c>
      <c r="E21" s="57">
        <f t="shared" si="0"/>
        <v>58.82352941176471</v>
      </c>
      <c r="F21" s="84">
        <f>'[7]4'!I21</f>
        <v>2</v>
      </c>
      <c r="G21" s="84">
        <f>[10]Шаблон!$F21+[9]Шаблон!$D21</f>
        <v>0</v>
      </c>
      <c r="H21" s="57">
        <f t="shared" si="1"/>
        <v>0</v>
      </c>
      <c r="I21" s="84">
        <f>'[7]4'!L21</f>
        <v>0</v>
      </c>
      <c r="J21" s="84">
        <f>[10]Шаблон!$J21</f>
        <v>0</v>
      </c>
      <c r="K21" s="57">
        <f t="shared" si="2"/>
        <v>0</v>
      </c>
      <c r="L21" s="84">
        <f>'[7]4'!O21</f>
        <v>3</v>
      </c>
      <c r="M21" s="87">
        <f>[10]Шаблон!$K21+[10]Шаблон!$L21+[9]Шаблон!$G21</f>
        <v>1</v>
      </c>
      <c r="N21" s="57">
        <f t="shared" si="3"/>
        <v>33.333333333333329</v>
      </c>
      <c r="O21" s="84">
        <f>'[7]4'!R21</f>
        <v>15</v>
      </c>
      <c r="P21" s="46">
        <f>'[8]1'!$E24</f>
        <v>8</v>
      </c>
      <c r="Q21" s="57">
        <f t="shared" si="4"/>
        <v>53.333333333333336</v>
      </c>
      <c r="R21" s="46">
        <f>[9]Шаблон!$M21+[10]Шаблон!$P21</f>
        <v>8</v>
      </c>
      <c r="S21" s="84">
        <f>'[7]4'!X21</f>
        <v>12</v>
      </c>
      <c r="T21" s="46">
        <f>[10]Шаблон!$P21</f>
        <v>8</v>
      </c>
      <c r="U21" s="57">
        <f t="shared" si="5"/>
        <v>66.666666666666657</v>
      </c>
      <c r="V21" s="84">
        <f>'[7]4'!AA21</f>
        <v>11</v>
      </c>
      <c r="W21" s="46">
        <f>[10]Шаблон!$T21</f>
        <v>8</v>
      </c>
      <c r="X21" s="57">
        <f t="shared" si="6"/>
        <v>72.727272727272734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20</v>
      </c>
      <c r="C22" s="84">
        <f>'[7]4'!F22</f>
        <v>18</v>
      </c>
      <c r="D22" s="84">
        <f>[10]Шаблон!$D22</f>
        <v>20</v>
      </c>
      <c r="E22" s="57">
        <f t="shared" si="0"/>
        <v>111.11111111111111</v>
      </c>
      <c r="F22" s="84">
        <f>'[7]4'!I22</f>
        <v>1</v>
      </c>
      <c r="G22" s="84">
        <f>[10]Шаблон!$F22+[9]Шаблон!$D22</f>
        <v>0</v>
      </c>
      <c r="H22" s="57">
        <f t="shared" si="1"/>
        <v>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17</v>
      </c>
      <c r="P22" s="46">
        <f>'[8]1'!$E25</f>
        <v>6</v>
      </c>
      <c r="Q22" s="57">
        <f t="shared" si="4"/>
        <v>35.294117647058826</v>
      </c>
      <c r="R22" s="46">
        <f>[9]Шаблон!$M22+[10]Шаблон!$P22</f>
        <v>17</v>
      </c>
      <c r="S22" s="84">
        <f>'[7]4'!X22</f>
        <v>13</v>
      </c>
      <c r="T22" s="46">
        <f>[10]Шаблон!$P22</f>
        <v>17</v>
      </c>
      <c r="U22" s="57">
        <f t="shared" si="5"/>
        <v>130.76923076923077</v>
      </c>
      <c r="V22" s="84">
        <f>'[7]4'!AA22</f>
        <v>10</v>
      </c>
      <c r="W22" s="46">
        <f>[10]Шаблон!$T22</f>
        <v>16</v>
      </c>
      <c r="X22" s="57">
        <f t="shared" si="6"/>
        <v>160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22</v>
      </c>
      <c r="C23" s="84">
        <f>'[7]4'!F23</f>
        <v>24</v>
      </c>
      <c r="D23" s="84">
        <f>[10]Шаблон!$D23</f>
        <v>22</v>
      </c>
      <c r="E23" s="57">
        <f t="shared" si="0"/>
        <v>91.666666666666657</v>
      </c>
      <c r="F23" s="84">
        <f>'[7]4'!I23</f>
        <v>0</v>
      </c>
      <c r="G23" s="84">
        <f>[10]Шаблон!$F23+[9]Шаблон!$D23</f>
        <v>1</v>
      </c>
      <c r="H23" s="57">
        <f t="shared" si="1"/>
        <v>0</v>
      </c>
      <c r="I23" s="84">
        <f>'[7]4'!L23</f>
        <v>0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17</v>
      </c>
      <c r="P23" s="46">
        <f>'[8]1'!$E26</f>
        <v>7</v>
      </c>
      <c r="Q23" s="57">
        <f t="shared" si="4"/>
        <v>41.17647058823529</v>
      </c>
      <c r="R23" s="46">
        <f>[9]Шаблон!$M23+[10]Шаблон!$P23</f>
        <v>17</v>
      </c>
      <c r="S23" s="84">
        <f>'[7]4'!X23</f>
        <v>21</v>
      </c>
      <c r="T23" s="46">
        <f>[10]Шаблон!$P23</f>
        <v>17</v>
      </c>
      <c r="U23" s="57">
        <f t="shared" si="5"/>
        <v>80.952380952380949</v>
      </c>
      <c r="V23" s="84">
        <f>'[7]4'!AA23</f>
        <v>20</v>
      </c>
      <c r="W23" s="46">
        <f>[10]Шаблон!$T23</f>
        <v>15</v>
      </c>
      <c r="X23" s="57">
        <f t="shared" si="6"/>
        <v>75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11</v>
      </c>
      <c r="C24" s="84">
        <f>'[7]4'!F24</f>
        <v>23</v>
      </c>
      <c r="D24" s="84">
        <f>[10]Шаблон!$D24</f>
        <v>11</v>
      </c>
      <c r="E24" s="57">
        <f t="shared" si="0"/>
        <v>47.826086956521742</v>
      </c>
      <c r="F24" s="84">
        <f>'[7]4'!I24</f>
        <v>2</v>
      </c>
      <c r="G24" s="84">
        <f>[10]Шаблон!$F24+[9]Шаблон!$D24</f>
        <v>0</v>
      </c>
      <c r="H24" s="57">
        <f t="shared" si="1"/>
        <v>0</v>
      </c>
      <c r="I24" s="84">
        <f>'[7]4'!L24</f>
        <v>0</v>
      </c>
      <c r="J24" s="84">
        <f>[10]Шаблон!$J24</f>
        <v>0</v>
      </c>
      <c r="K24" s="57">
        <f t="shared" si="2"/>
        <v>0</v>
      </c>
      <c r="L24" s="84">
        <f>'[7]4'!O24</f>
        <v>0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15</v>
      </c>
      <c r="P24" s="46">
        <f>'[8]1'!$E27</f>
        <v>13</v>
      </c>
      <c r="Q24" s="57">
        <f t="shared" si="4"/>
        <v>86.666666666666671</v>
      </c>
      <c r="R24" s="46">
        <f>[9]Шаблон!$M24+[10]Шаблон!$P24</f>
        <v>6</v>
      </c>
      <c r="S24" s="84">
        <f>'[7]4'!X24</f>
        <v>16</v>
      </c>
      <c r="T24" s="46">
        <f>[10]Шаблон!$P24</f>
        <v>6</v>
      </c>
      <c r="U24" s="57">
        <f t="shared" si="5"/>
        <v>37.5</v>
      </c>
      <c r="V24" s="84">
        <f>'[7]4'!AA24</f>
        <v>16</v>
      </c>
      <c r="W24" s="46">
        <f>[10]Шаблон!$T24</f>
        <v>4</v>
      </c>
      <c r="X24" s="57">
        <f t="shared" si="6"/>
        <v>25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23</v>
      </c>
      <c r="C25" s="84">
        <f>'[7]4'!F25</f>
        <v>54</v>
      </c>
      <c r="D25" s="84">
        <f>[10]Шаблон!$D25</f>
        <v>24</v>
      </c>
      <c r="E25" s="57">
        <f t="shared" si="0"/>
        <v>44.444444444444443</v>
      </c>
      <c r="F25" s="84">
        <f>'[7]4'!I25</f>
        <v>6</v>
      </c>
      <c r="G25" s="84">
        <f>[10]Шаблон!$F25+[9]Шаблон!$D25</f>
        <v>3</v>
      </c>
      <c r="H25" s="57">
        <f t="shared" si="1"/>
        <v>50</v>
      </c>
      <c r="I25" s="84">
        <f>'[7]4'!L25</f>
        <v>1</v>
      </c>
      <c r="J25" s="84">
        <f>[10]Шаблон!$J25</f>
        <v>0</v>
      </c>
      <c r="K25" s="57">
        <f t="shared" si="2"/>
        <v>0</v>
      </c>
      <c r="L25" s="84">
        <f>'[7]4'!O25</f>
        <v>2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51</v>
      </c>
      <c r="P25" s="46">
        <f>'[8]1'!$E28</f>
        <v>20</v>
      </c>
      <c r="Q25" s="57">
        <f t="shared" si="4"/>
        <v>39.215686274509807</v>
      </c>
      <c r="R25" s="46">
        <f>[9]Шаблон!$M25+[10]Шаблон!$P25</f>
        <v>11</v>
      </c>
      <c r="S25" s="84">
        <f>'[7]4'!X25</f>
        <v>32</v>
      </c>
      <c r="T25" s="46">
        <f>[10]Шаблон!$P25</f>
        <v>11</v>
      </c>
      <c r="U25" s="57">
        <f t="shared" si="5"/>
        <v>34.375</v>
      </c>
      <c r="V25" s="84">
        <f>'[7]4'!AA25</f>
        <v>27</v>
      </c>
      <c r="W25" s="46">
        <f>[10]Шаблон!$T25</f>
        <v>10</v>
      </c>
      <c r="X25" s="57">
        <f t="shared" si="6"/>
        <v>37.037037037037038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244</v>
      </c>
      <c r="C26" s="84">
        <f>'[7]4'!F26</f>
        <v>307</v>
      </c>
      <c r="D26" s="84">
        <f>[10]Шаблон!$D26</f>
        <v>242</v>
      </c>
      <c r="E26" s="57">
        <f t="shared" si="0"/>
        <v>78.827361563517911</v>
      </c>
      <c r="F26" s="84">
        <f>'[7]4'!I26</f>
        <v>20</v>
      </c>
      <c r="G26" s="84">
        <f>[10]Шаблон!$F26+[9]Шаблон!$D26</f>
        <v>12</v>
      </c>
      <c r="H26" s="57">
        <f t="shared" si="1"/>
        <v>60</v>
      </c>
      <c r="I26" s="84">
        <f>'[7]4'!L26</f>
        <v>1</v>
      </c>
      <c r="J26" s="84">
        <f>[10]Шаблон!$J26</f>
        <v>2</v>
      </c>
      <c r="K26" s="57">
        <f t="shared" si="2"/>
        <v>200</v>
      </c>
      <c r="L26" s="84">
        <f>'[7]4'!O26</f>
        <v>1</v>
      </c>
      <c r="M26" s="87">
        <f>[10]Шаблон!$K26+[10]Шаблон!$L26+[9]Шаблон!$G26</f>
        <v>0</v>
      </c>
      <c r="N26" s="57">
        <f t="shared" si="3"/>
        <v>0</v>
      </c>
      <c r="O26" s="84">
        <f>'[7]4'!R26</f>
        <v>207</v>
      </c>
      <c r="P26" s="46">
        <f>'[8]1'!$E29</f>
        <v>227</v>
      </c>
      <c r="Q26" s="57">
        <f t="shared" si="4"/>
        <v>109.66183574879227</v>
      </c>
      <c r="R26" s="46">
        <f>[9]Шаблон!$M26+[10]Шаблон!$P26</f>
        <v>171</v>
      </c>
      <c r="S26" s="84">
        <f>'[7]4'!X26</f>
        <v>206</v>
      </c>
      <c r="T26" s="46">
        <f>[10]Шаблон!$P26</f>
        <v>170</v>
      </c>
      <c r="U26" s="57">
        <f t="shared" si="5"/>
        <v>82.524271844660191</v>
      </c>
      <c r="V26" s="84">
        <f>'[7]4'!AA26</f>
        <v>188</v>
      </c>
      <c r="W26" s="46">
        <f>[10]Шаблон!$T26</f>
        <v>146</v>
      </c>
      <c r="X26" s="57">
        <f t="shared" si="6"/>
        <v>77.659574468085097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103</v>
      </c>
      <c r="C27" s="84">
        <f>'[7]4'!F27</f>
        <v>140</v>
      </c>
      <c r="D27" s="84">
        <f>[10]Шаблон!$D27</f>
        <v>103</v>
      </c>
      <c r="E27" s="57">
        <f t="shared" si="0"/>
        <v>73.571428571428584</v>
      </c>
      <c r="F27" s="84">
        <f>'[7]4'!I27</f>
        <v>15</v>
      </c>
      <c r="G27" s="84">
        <f>[10]Шаблон!$F27+[9]Шаблон!$D27</f>
        <v>3</v>
      </c>
      <c r="H27" s="57">
        <f t="shared" si="1"/>
        <v>20</v>
      </c>
      <c r="I27" s="84">
        <f>'[7]4'!L27</f>
        <v>6</v>
      </c>
      <c r="J27" s="84">
        <f>[10]Шаблон!$J27</f>
        <v>4</v>
      </c>
      <c r="K27" s="57">
        <f t="shared" si="2"/>
        <v>66.666666666666657</v>
      </c>
      <c r="L27" s="84">
        <f>'[7]4'!O27</f>
        <v>6</v>
      </c>
      <c r="M27" s="87">
        <f>[10]Шаблон!$K27+[10]Шаблон!$L27+[9]Шаблон!$G27</f>
        <v>0</v>
      </c>
      <c r="N27" s="57">
        <f t="shared" si="3"/>
        <v>0</v>
      </c>
      <c r="O27" s="84">
        <f>'[7]4'!R27</f>
        <v>134</v>
      </c>
      <c r="P27" s="46">
        <f>'[8]1'!$E30</f>
        <v>94</v>
      </c>
      <c r="Q27" s="57">
        <f t="shared" si="4"/>
        <v>70.149253731343293</v>
      </c>
      <c r="R27" s="46">
        <f>[9]Шаблон!$M27+[10]Шаблон!$P27</f>
        <v>77</v>
      </c>
      <c r="S27" s="84">
        <f>'[7]4'!X27</f>
        <v>95</v>
      </c>
      <c r="T27" s="46">
        <f>[10]Шаблон!$P27</f>
        <v>77</v>
      </c>
      <c r="U27" s="57">
        <f t="shared" si="5"/>
        <v>81.05263157894737</v>
      </c>
      <c r="V27" s="84">
        <f>'[7]4'!AA27</f>
        <v>91</v>
      </c>
      <c r="W27" s="46">
        <f>[10]Шаблон!$T27</f>
        <v>69</v>
      </c>
      <c r="X27" s="57">
        <f t="shared" si="6"/>
        <v>75.824175824175825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59</v>
      </c>
      <c r="C28" s="84">
        <f>'[7]4'!F28</f>
        <v>85</v>
      </c>
      <c r="D28" s="84">
        <f>[10]Шаблон!$D28</f>
        <v>58</v>
      </c>
      <c r="E28" s="57">
        <f t="shared" si="0"/>
        <v>68.235294117647058</v>
      </c>
      <c r="F28" s="84">
        <f>'[7]4'!I28</f>
        <v>7</v>
      </c>
      <c r="G28" s="84">
        <f>[10]Шаблон!$F28+[9]Шаблон!$D28</f>
        <v>3</v>
      </c>
      <c r="H28" s="57">
        <f t="shared" si="1"/>
        <v>42.857142857142854</v>
      </c>
      <c r="I28" s="84">
        <f>'[7]4'!L28</f>
        <v>1</v>
      </c>
      <c r="J28" s="84">
        <f>[10]Шаблон!$J28</f>
        <v>0</v>
      </c>
      <c r="K28" s="57">
        <f t="shared" si="2"/>
        <v>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83</v>
      </c>
      <c r="P28" s="46">
        <f>'[8]1'!$E31</f>
        <v>57</v>
      </c>
      <c r="Q28" s="57">
        <f t="shared" si="4"/>
        <v>68.674698795180717</v>
      </c>
      <c r="R28" s="46">
        <f>[9]Шаблон!$M28+[10]Шаблон!$P28</f>
        <v>43</v>
      </c>
      <c r="S28" s="84">
        <f>'[7]4'!X28</f>
        <v>60</v>
      </c>
      <c r="T28" s="46">
        <f>[10]Шаблон!$P28</f>
        <v>43</v>
      </c>
      <c r="U28" s="57">
        <f t="shared" si="5"/>
        <v>71.666666666666671</v>
      </c>
      <c r="V28" s="84">
        <f>'[7]4'!AA28</f>
        <v>59</v>
      </c>
      <c r="W28" s="46">
        <f>[10]Шаблон!$T28</f>
        <v>40</v>
      </c>
      <c r="X28" s="57">
        <f t="shared" si="6"/>
        <v>67.796610169491515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17" style="2" customWidth="1"/>
    <col min="3" max="3" width="17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283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277</v>
      </c>
      <c r="C6" s="58">
        <f>'6'!D7</f>
        <v>278</v>
      </c>
      <c r="D6" s="55">
        <f t="shared" ref="D6:D10" si="0">IF(B6=0,0,C6/B6)*100</f>
        <v>100.36101083032491</v>
      </c>
      <c r="E6" s="49">
        <f t="shared" ref="E6:E10" si="1">C6-B6</f>
        <v>1</v>
      </c>
      <c r="K6" s="11"/>
    </row>
    <row r="7" spans="1:11" s="3" customFormat="1" ht="54.75" customHeight="1" x14ac:dyDescent="0.25">
      <c r="A7" s="12" t="s">
        <v>51</v>
      </c>
      <c r="B7" s="58">
        <f>'6'!F7</f>
        <v>24</v>
      </c>
      <c r="C7" s="58">
        <f>'6'!G7</f>
        <v>36</v>
      </c>
      <c r="D7" s="55">
        <f t="shared" si="0"/>
        <v>150</v>
      </c>
      <c r="E7" s="49">
        <f t="shared" si="1"/>
        <v>12</v>
      </c>
      <c r="K7" s="11"/>
    </row>
    <row r="8" spans="1:11" s="3" customFormat="1" ht="35.25" customHeight="1" x14ac:dyDescent="0.25">
      <c r="A8" s="13" t="s">
        <v>52</v>
      </c>
      <c r="B8" s="58">
        <f>'6'!I7</f>
        <v>0</v>
      </c>
      <c r="C8" s="58">
        <f>'6'!J7</f>
        <v>2</v>
      </c>
      <c r="D8" s="55">
        <f t="shared" si="0"/>
        <v>0</v>
      </c>
      <c r="E8" s="49">
        <f t="shared" si="1"/>
        <v>2</v>
      </c>
      <c r="K8" s="11"/>
    </row>
    <row r="9" spans="1:11" s="3" customFormat="1" ht="45.75" customHeight="1" x14ac:dyDescent="0.25">
      <c r="A9" s="13" t="s">
        <v>16</v>
      </c>
      <c r="B9" s="58">
        <f>'6'!L7</f>
        <v>0</v>
      </c>
      <c r="C9" s="58">
        <f>'6'!M7</f>
        <v>2</v>
      </c>
      <c r="D9" s="55">
        <f t="shared" si="0"/>
        <v>0</v>
      </c>
      <c r="E9" s="49">
        <f t="shared" si="1"/>
        <v>2</v>
      </c>
      <c r="K9" s="11"/>
    </row>
    <row r="10" spans="1:11" s="3" customFormat="1" ht="55.5" customHeight="1" x14ac:dyDescent="0.25">
      <c r="A10" s="13" t="s">
        <v>53</v>
      </c>
      <c r="B10" s="58">
        <f>'6'!O7</f>
        <v>150</v>
      </c>
      <c r="C10" s="58">
        <f>'6'!P7</f>
        <v>253</v>
      </c>
      <c r="D10" s="55">
        <f t="shared" si="0"/>
        <v>168.66666666666669</v>
      </c>
      <c r="E10" s="49">
        <f t="shared" si="1"/>
        <v>103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172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192</v>
      </c>
      <c r="C16" s="59">
        <f>'6'!T7</f>
        <v>171</v>
      </c>
      <c r="D16" s="48">
        <f t="shared" ref="D16:D17" si="2">C16/B16%</f>
        <v>89.0625</v>
      </c>
      <c r="E16" s="49">
        <f t="shared" ref="E16:E17" si="3">C16-B16</f>
        <v>-21</v>
      </c>
      <c r="K16" s="11"/>
    </row>
    <row r="17" spans="1:11" ht="33.75" customHeight="1" x14ac:dyDescent="0.2">
      <c r="A17" s="1" t="s">
        <v>54</v>
      </c>
      <c r="B17" s="59">
        <f>'6'!V7</f>
        <v>172</v>
      </c>
      <c r="C17" s="59">
        <f>'6'!W7</f>
        <v>159</v>
      </c>
      <c r="D17" s="48">
        <f t="shared" si="2"/>
        <v>92.441860465116278</v>
      </c>
      <c r="E17" s="49">
        <f t="shared" si="3"/>
        <v>-13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3:A14"/>
    <mergeCell ref="B13:B14"/>
    <mergeCell ref="C13:C14"/>
    <mergeCell ref="D13:E13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O1" sqref="O1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87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283</v>
      </c>
      <c r="C7" s="28">
        <f>SUM(C8:C28)</f>
        <v>277</v>
      </c>
      <c r="D7" s="28">
        <f>SUM(D8:D28)</f>
        <v>278</v>
      </c>
      <c r="E7" s="56">
        <f>IF(C7=0,0,D7/C7)*100</f>
        <v>100.36101083032491</v>
      </c>
      <c r="F7" s="28">
        <f>SUM(F8:F28)</f>
        <v>24</v>
      </c>
      <c r="G7" s="28">
        <f>SUM(G8:G28)</f>
        <v>36</v>
      </c>
      <c r="H7" s="56">
        <f>IF(F7=0,0,G7/F7)*100</f>
        <v>150</v>
      </c>
      <c r="I7" s="28">
        <f>SUM(I8:I28)</f>
        <v>0</v>
      </c>
      <c r="J7" s="28">
        <f>SUM(J8:J28)</f>
        <v>2</v>
      </c>
      <c r="K7" s="56">
        <f>IF(I7=0,0,J7/I7)*100</f>
        <v>0</v>
      </c>
      <c r="L7" s="28">
        <f>SUM(L8:L28)</f>
        <v>0</v>
      </c>
      <c r="M7" s="28">
        <f>SUM(M8:M28)</f>
        <v>2</v>
      </c>
      <c r="N7" s="56">
        <f>IF(L7=0,0,M7/L7)*100</f>
        <v>0</v>
      </c>
      <c r="O7" s="28">
        <f>SUM(O8:O28)</f>
        <v>150</v>
      </c>
      <c r="P7" s="28">
        <f>SUM(P8:P28)</f>
        <v>253</v>
      </c>
      <c r="Q7" s="56">
        <f>IF(O7=0,0,P7/O7)*100</f>
        <v>168.66666666666669</v>
      </c>
      <c r="R7" s="28">
        <f>SUM(R8:R28)</f>
        <v>172</v>
      </c>
      <c r="S7" s="28">
        <f>SUM(S8:S28)</f>
        <v>192</v>
      </c>
      <c r="T7" s="28">
        <f>SUM(T8:T28)</f>
        <v>171</v>
      </c>
      <c r="U7" s="56">
        <f>IF(S7=0,0,T7/S7)*100</f>
        <v>89.0625</v>
      </c>
      <c r="V7" s="28">
        <f>SUM(V8:V28)</f>
        <v>172</v>
      </c>
      <c r="W7" s="28">
        <f>SUM(W8:W28)</f>
        <v>159</v>
      </c>
      <c r="X7" s="56">
        <f>IF(V7=0,0,W7/V7)*100</f>
        <v>92.441860465116278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11</v>
      </c>
      <c r="C8" s="31">
        <f>'[7]6'!F8</f>
        <v>6</v>
      </c>
      <c r="D8" s="31">
        <f>'[12]АТО-1'!$B10</f>
        <v>11</v>
      </c>
      <c r="E8" s="57">
        <f t="shared" ref="E8:E28" si="0">IF(C8=0,0,D8/C8)*100</f>
        <v>183.33333333333331</v>
      </c>
      <c r="F8" s="31">
        <f>'[7]6'!I8</f>
        <v>0</v>
      </c>
      <c r="G8" s="31">
        <f>'[12]АТО-1'!$E10+[11]Шаблон!$D9</f>
        <v>1</v>
      </c>
      <c r="H8" s="57">
        <f t="shared" ref="H8:H28" si="1">IF(F8=0,0,G8/F8)*100</f>
        <v>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0</v>
      </c>
      <c r="N8" s="57">
        <f t="shared" ref="N8:N28" si="3">IF(L8=0,0,M8/L8)*100</f>
        <v>0</v>
      </c>
      <c r="O8" s="31">
        <f>'[7]6'!R8</f>
        <v>5</v>
      </c>
      <c r="P8" s="46">
        <f>'[8]1'!$M11</f>
        <v>11</v>
      </c>
      <c r="Q8" s="57">
        <f t="shared" ref="Q8:Q28" si="4">IF(O8=0,0,P8/O8)*100</f>
        <v>220.00000000000003</v>
      </c>
      <c r="R8" s="46">
        <f>[11]Шаблон!$L9+'[12]АТО-1'!$P10</f>
        <v>9</v>
      </c>
      <c r="S8" s="31">
        <f>'[7]6'!X8</f>
        <v>2</v>
      </c>
      <c r="T8" s="46">
        <f>'[12]АТО-1'!$P10</f>
        <v>9</v>
      </c>
      <c r="U8" s="57">
        <f t="shared" ref="U8:U28" si="5">IF(S8=0,0,T8/S8)*100</f>
        <v>450</v>
      </c>
      <c r="V8" s="31">
        <f>'[7]6'!AA8</f>
        <v>2</v>
      </c>
      <c r="W8" s="46">
        <f>'[12]АТО-1'!$Q10</f>
        <v>9</v>
      </c>
      <c r="X8" s="57">
        <f t="shared" ref="X8:X28" si="6">IF(V8=0,0,W8/V8)*100</f>
        <v>450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9</v>
      </c>
      <c r="D9" s="84">
        <f>'[12]АТО-1'!$B11</f>
        <v>9</v>
      </c>
      <c r="E9" s="57">
        <f t="shared" si="0"/>
        <v>100</v>
      </c>
      <c r="F9" s="84">
        <f>'[7]6'!I9</f>
        <v>2</v>
      </c>
      <c r="G9" s="84">
        <f>'[12]АТО-1'!$E11+[11]Шаблон!$D10</f>
        <v>2</v>
      </c>
      <c r="H9" s="57">
        <f t="shared" si="1"/>
        <v>100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0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6</v>
      </c>
      <c r="P9" s="46">
        <f>'[8]1'!$M12</f>
        <v>7</v>
      </c>
      <c r="Q9" s="57">
        <f t="shared" si="4"/>
        <v>116.66666666666667</v>
      </c>
      <c r="R9" s="46">
        <f>[11]Шаблон!$L10+'[12]АТО-1'!$P11</f>
        <v>5</v>
      </c>
      <c r="S9" s="84">
        <f>'[7]6'!X9</f>
        <v>5</v>
      </c>
      <c r="T9" s="46">
        <f>'[12]АТО-1'!$P11</f>
        <v>5</v>
      </c>
      <c r="U9" s="57">
        <f t="shared" si="5"/>
        <v>100</v>
      </c>
      <c r="V9" s="84">
        <f>'[7]6'!AA9</f>
        <v>5</v>
      </c>
      <c r="W9" s="46">
        <f>'[12]АТО-1'!$Q11</f>
        <v>5</v>
      </c>
      <c r="X9" s="57">
        <f t="shared" si="6"/>
        <v>100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10</v>
      </c>
      <c r="D10" s="84">
        <f>'[12]АТО-1'!$B12</f>
        <v>7</v>
      </c>
      <c r="E10" s="57">
        <f t="shared" si="0"/>
        <v>70</v>
      </c>
      <c r="F10" s="84">
        <f>'[7]6'!I10</f>
        <v>0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10</v>
      </c>
      <c r="P10" s="46">
        <f>'[8]1'!$M13</f>
        <v>7</v>
      </c>
      <c r="Q10" s="57">
        <f t="shared" si="4"/>
        <v>70</v>
      </c>
      <c r="R10" s="46">
        <f>[11]Шаблон!$L11+'[12]АТО-1'!$P12</f>
        <v>2</v>
      </c>
      <c r="S10" s="84">
        <f>'[7]6'!X10</f>
        <v>8</v>
      </c>
      <c r="T10" s="46">
        <f>'[12]АТО-1'!$P12</f>
        <v>2</v>
      </c>
      <c r="U10" s="57">
        <f t="shared" si="5"/>
        <v>25</v>
      </c>
      <c r="V10" s="84">
        <f>'[7]6'!AA10</f>
        <v>7</v>
      </c>
      <c r="W10" s="46">
        <f>'[12]АТО-1'!$Q12</f>
        <v>2</v>
      </c>
      <c r="X10" s="57">
        <f t="shared" si="6"/>
        <v>28.571428571428569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11</v>
      </c>
      <c r="C11" s="84">
        <f>'[7]6'!F11</f>
        <v>13</v>
      </c>
      <c r="D11" s="84">
        <f>'[12]АТО-1'!$B13</f>
        <v>11</v>
      </c>
      <c r="E11" s="57">
        <f t="shared" si="0"/>
        <v>84.615384615384613</v>
      </c>
      <c r="F11" s="84">
        <f>'[7]6'!I11</f>
        <v>1</v>
      </c>
      <c r="G11" s="84">
        <f>'[12]АТО-1'!$E13+[11]Шаблон!$D12</f>
        <v>1</v>
      </c>
      <c r="H11" s="57">
        <f t="shared" si="1"/>
        <v>100</v>
      </c>
      <c r="I11" s="84">
        <f>'[7]6'!L11</f>
        <v>0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9</v>
      </c>
      <c r="P11" s="46">
        <f>'[8]1'!$M14</f>
        <v>11</v>
      </c>
      <c r="Q11" s="57">
        <f t="shared" si="4"/>
        <v>122.22222222222223</v>
      </c>
      <c r="R11" s="46">
        <f>[11]Шаблон!$L12+'[12]АТО-1'!$P13</f>
        <v>9</v>
      </c>
      <c r="S11" s="84">
        <f>'[7]6'!X11</f>
        <v>8</v>
      </c>
      <c r="T11" s="46">
        <f>'[12]АТО-1'!$P13</f>
        <v>9</v>
      </c>
      <c r="U11" s="57">
        <f t="shared" si="5"/>
        <v>112.5</v>
      </c>
      <c r="V11" s="84">
        <f>'[7]6'!AA11</f>
        <v>7</v>
      </c>
      <c r="W11" s="46">
        <f>'[12]АТО-1'!$Q13</f>
        <v>8</v>
      </c>
      <c r="X11" s="57">
        <f t="shared" si="6"/>
        <v>114.28571428571428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10</v>
      </c>
      <c r="C12" s="84">
        <f>'[7]6'!F12</f>
        <v>8</v>
      </c>
      <c r="D12" s="84">
        <f>'[12]АТО-1'!$B14</f>
        <v>10</v>
      </c>
      <c r="E12" s="57">
        <f t="shared" si="0"/>
        <v>125</v>
      </c>
      <c r="F12" s="84">
        <f>'[7]6'!I12</f>
        <v>2</v>
      </c>
      <c r="G12" s="84">
        <f>'[12]АТО-1'!$E14+[11]Шаблон!$D13</f>
        <v>1</v>
      </c>
      <c r="H12" s="57">
        <f t="shared" si="1"/>
        <v>50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7</v>
      </c>
      <c r="P12" s="46">
        <f>'[8]1'!$M15</f>
        <v>10</v>
      </c>
      <c r="Q12" s="57">
        <f t="shared" si="4"/>
        <v>142.85714285714286</v>
      </c>
      <c r="R12" s="46">
        <f>[11]Шаблон!$L13+'[12]АТО-1'!$P14</f>
        <v>2</v>
      </c>
      <c r="S12" s="84">
        <f>'[7]6'!X12</f>
        <v>6</v>
      </c>
      <c r="T12" s="46">
        <f>'[12]АТО-1'!$P14</f>
        <v>2</v>
      </c>
      <c r="U12" s="57">
        <f t="shared" si="5"/>
        <v>33.333333333333329</v>
      </c>
      <c r="V12" s="84">
        <f>'[7]6'!AA12</f>
        <v>6</v>
      </c>
      <c r="W12" s="46">
        <f>'[12]АТО-1'!$Q14</f>
        <v>2</v>
      </c>
      <c r="X12" s="57">
        <f t="shared" si="6"/>
        <v>33.333333333333329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6</v>
      </c>
      <c r="C13" s="84">
        <f>'[7]6'!F13</f>
        <v>5</v>
      </c>
      <c r="D13" s="84">
        <f>'[12]АТО-1'!$B15</f>
        <v>6</v>
      </c>
      <c r="E13" s="57">
        <f t="shared" si="0"/>
        <v>120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3</v>
      </c>
      <c r="P13" s="46">
        <f>'[8]1'!$M16</f>
        <v>6</v>
      </c>
      <c r="Q13" s="57">
        <f t="shared" si="4"/>
        <v>200</v>
      </c>
      <c r="R13" s="46">
        <f>[11]Шаблон!$L14+'[12]АТО-1'!$P15</f>
        <v>6</v>
      </c>
      <c r="S13" s="84">
        <f>'[7]6'!X13</f>
        <v>3</v>
      </c>
      <c r="T13" s="46">
        <f>'[12]АТО-1'!$P15</f>
        <v>6</v>
      </c>
      <c r="U13" s="57">
        <f t="shared" si="5"/>
        <v>200</v>
      </c>
      <c r="V13" s="84">
        <f>'[7]6'!AA13</f>
        <v>2</v>
      </c>
      <c r="W13" s="46">
        <f>'[12]АТО-1'!$Q15</f>
        <v>6</v>
      </c>
      <c r="X13" s="57">
        <f t="shared" si="6"/>
        <v>300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4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0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3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'[7]6'!X14</f>
        <v>2</v>
      </c>
      <c r="T14" s="46">
        <f>'[12]АТО-1'!$P16</f>
        <v>0</v>
      </c>
      <c r="U14" s="57">
        <f t="shared" si="5"/>
        <v>0</v>
      </c>
      <c r="V14" s="84">
        <f>'[7]6'!AA14</f>
        <v>2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'[7]6'!X15</f>
        <v>0</v>
      </c>
      <c r="T15" s="46">
        <f>'[12]АТО-1'!$P17</f>
        <v>0</v>
      </c>
      <c r="U15" s="57">
        <f t="shared" si="5"/>
        <v>0</v>
      </c>
      <c r="V15" s="84">
        <f>'[7]6'!AA15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6</v>
      </c>
      <c r="C16" s="84">
        <f>'[7]6'!F16</f>
        <v>1</v>
      </c>
      <c r="D16" s="84">
        <f>'[12]АТО-1'!$B18</f>
        <v>6</v>
      </c>
      <c r="E16" s="57">
        <f t="shared" si="0"/>
        <v>600</v>
      </c>
      <c r="F16" s="84">
        <f>'[7]6'!I16</f>
        <v>0</v>
      </c>
      <c r="G16" s="84">
        <f>'[12]АТО-1'!$E18+[11]Шаблон!$D17</f>
        <v>4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0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1</v>
      </c>
      <c r="P16" s="46">
        <f>'[8]1'!$M19</f>
        <v>6</v>
      </c>
      <c r="Q16" s="57">
        <f t="shared" si="4"/>
        <v>600</v>
      </c>
      <c r="R16" s="46">
        <f>[11]Шаблон!$L17+'[12]АТО-1'!$P18</f>
        <v>2</v>
      </c>
      <c r="S16" s="84">
        <f>'[7]6'!X16</f>
        <v>1</v>
      </c>
      <c r="T16" s="46">
        <f>'[12]АТО-1'!$P18</f>
        <v>2</v>
      </c>
      <c r="U16" s="57">
        <f t="shared" si="5"/>
        <v>200</v>
      </c>
      <c r="V16" s="84">
        <f>'[7]6'!AA16</f>
        <v>1</v>
      </c>
      <c r="W16" s="46">
        <f>'[12]АТО-1'!$Q18</f>
        <v>2</v>
      </c>
      <c r="X16" s="57">
        <f t="shared" si="6"/>
        <v>200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1</v>
      </c>
      <c r="C17" s="84">
        <f>'[7]6'!F17</f>
        <v>3</v>
      </c>
      <c r="D17" s="84">
        <f>'[12]АТО-1'!$B19</f>
        <v>1</v>
      </c>
      <c r="E17" s="57">
        <f t="shared" si="0"/>
        <v>33.333333333333329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1</v>
      </c>
      <c r="Q17" s="57">
        <f t="shared" si="4"/>
        <v>50</v>
      </c>
      <c r="R17" s="46">
        <f>[11]Шаблон!$L18+'[12]АТО-1'!$P19</f>
        <v>1</v>
      </c>
      <c r="S17" s="84">
        <f>'[7]6'!X17</f>
        <v>2</v>
      </c>
      <c r="T17" s="46">
        <f>'[12]АТО-1'!$P19</f>
        <v>1</v>
      </c>
      <c r="U17" s="57">
        <f t="shared" si="5"/>
        <v>50</v>
      </c>
      <c r="V17" s="84">
        <f>'[7]6'!AA17</f>
        <v>2</v>
      </c>
      <c r="W17" s="46">
        <f>'[12]АТО-1'!$Q19</f>
        <v>1</v>
      </c>
      <c r="X17" s="57">
        <f t="shared" si="6"/>
        <v>50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'[7]6'!X18</f>
        <v>0</v>
      </c>
      <c r="T18" s="46">
        <f>'[12]АТО-1'!$P20</f>
        <v>0</v>
      </c>
      <c r="U18" s="57">
        <f t="shared" si="5"/>
        <v>0</v>
      </c>
      <c r="V18" s="84">
        <f>'[7]6'!AA18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7</v>
      </c>
      <c r="C19" s="84">
        <f>'[7]6'!F19</f>
        <v>9</v>
      </c>
      <c r="D19" s="84">
        <f>'[12]АТО-1'!$B21</f>
        <v>7</v>
      </c>
      <c r="E19" s="57">
        <f t="shared" si="0"/>
        <v>77.777777777777786</v>
      </c>
      <c r="F19" s="84">
        <f>'[7]6'!I19</f>
        <v>0</v>
      </c>
      <c r="G19" s="84">
        <f>'[12]АТО-1'!$E21+[11]Шаблон!$D20</f>
        <v>2</v>
      </c>
      <c r="H19" s="57">
        <f t="shared" si="1"/>
        <v>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9</v>
      </c>
      <c r="P19" s="46">
        <f>'[8]1'!$M22</f>
        <v>5</v>
      </c>
      <c r="Q19" s="57">
        <f t="shared" si="4"/>
        <v>55.555555555555557</v>
      </c>
      <c r="R19" s="46">
        <f>[11]Шаблон!$L20+'[12]АТО-1'!$P21</f>
        <v>1</v>
      </c>
      <c r="S19" s="84">
        <f>'[7]6'!X19</f>
        <v>8</v>
      </c>
      <c r="T19" s="46">
        <f>'[12]АТО-1'!$P21</f>
        <v>1</v>
      </c>
      <c r="U19" s="57">
        <f t="shared" si="5"/>
        <v>12.5</v>
      </c>
      <c r="V19" s="84">
        <f>'[7]6'!AA19</f>
        <v>7</v>
      </c>
      <c r="W19" s="46">
        <f>'[12]АТО-1'!$Q21</f>
        <v>0</v>
      </c>
      <c r="X19" s="57">
        <f t="shared" si="6"/>
        <v>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9</v>
      </c>
      <c r="C20" s="84">
        <f>'[7]6'!F20</f>
        <v>0</v>
      </c>
      <c r="D20" s="84">
        <f>'[12]АТО-1'!$B22</f>
        <v>9</v>
      </c>
      <c r="E20" s="57">
        <f t="shared" si="0"/>
        <v>0</v>
      </c>
      <c r="F20" s="84">
        <f>'[7]6'!I20</f>
        <v>0</v>
      </c>
      <c r="G20" s="84">
        <f>'[12]АТО-1'!$E22+[11]Шаблон!$D21</f>
        <v>0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0</v>
      </c>
      <c r="N20" s="57">
        <f t="shared" si="3"/>
        <v>0</v>
      </c>
      <c r="O20" s="84">
        <f>'[7]6'!R20</f>
        <v>0</v>
      </c>
      <c r="P20" s="46">
        <f>'[8]1'!$M23</f>
        <v>6</v>
      </c>
      <c r="Q20" s="57">
        <f t="shared" si="4"/>
        <v>0</v>
      </c>
      <c r="R20" s="46">
        <f>[11]Шаблон!$L21+'[12]АТО-1'!$P22</f>
        <v>5</v>
      </c>
      <c r="S20" s="84">
        <f>'[7]6'!X20</f>
        <v>0</v>
      </c>
      <c r="T20" s="46">
        <f>'[12]АТО-1'!$P22</f>
        <v>5</v>
      </c>
      <c r="U20" s="57">
        <f t="shared" si="5"/>
        <v>0</v>
      </c>
      <c r="V20" s="84">
        <f>'[7]6'!AA20</f>
        <v>0</v>
      </c>
      <c r="W20" s="46">
        <f>'[12]АТО-1'!$Q22</f>
        <v>4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4</v>
      </c>
      <c r="D21" s="84">
        <f>'[12]АТО-1'!$B23</f>
        <v>3</v>
      </c>
      <c r="E21" s="57">
        <f t="shared" si="0"/>
        <v>75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2</v>
      </c>
      <c r="P21" s="46">
        <f>'[8]1'!$M24</f>
        <v>3</v>
      </c>
      <c r="Q21" s="57">
        <f t="shared" si="4"/>
        <v>150</v>
      </c>
      <c r="R21" s="46">
        <f>[11]Шаблон!$L22+'[12]АТО-1'!$P23</f>
        <v>3</v>
      </c>
      <c r="S21" s="84">
        <f>'[7]6'!X21</f>
        <v>3</v>
      </c>
      <c r="T21" s="46">
        <f>'[12]АТО-1'!$P23</f>
        <v>3</v>
      </c>
      <c r="U21" s="57">
        <f t="shared" si="5"/>
        <v>100</v>
      </c>
      <c r="V21" s="84">
        <f>'[7]6'!AA21</f>
        <v>3</v>
      </c>
      <c r="W21" s="46">
        <f>'[12]АТО-1'!$Q23</f>
        <v>3</v>
      </c>
      <c r="X21" s="57">
        <f t="shared" si="6"/>
        <v>100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'[7]6'!X22</f>
        <v>0</v>
      </c>
      <c r="T22" s="46">
        <f>'[12]АТО-1'!$P24</f>
        <v>0</v>
      </c>
      <c r="U22" s="57">
        <f t="shared" si="5"/>
        <v>0</v>
      </c>
      <c r="V22" s="84">
        <f>'[7]6'!AA22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5</v>
      </c>
      <c r="Q23" s="57">
        <f t="shared" si="4"/>
        <v>0</v>
      </c>
      <c r="R23" s="46">
        <f>[11]Шаблон!$L24+'[12]АТО-1'!$P25</f>
        <v>0</v>
      </c>
      <c r="S23" s="84">
        <f>'[7]6'!X23</f>
        <v>0</v>
      </c>
      <c r="T23" s="46">
        <f>'[12]АТО-1'!$P25</f>
        <v>0</v>
      </c>
      <c r="U23" s="57">
        <f t="shared" si="5"/>
        <v>0</v>
      </c>
      <c r="V23" s="84">
        <f>'[7]6'!AA23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9</v>
      </c>
      <c r="D24" s="84">
        <f>'[12]АТО-1'!$B26</f>
        <v>6</v>
      </c>
      <c r="E24" s="57">
        <f t="shared" si="0"/>
        <v>66.666666666666657</v>
      </c>
      <c r="F24" s="84">
        <f>'[7]6'!I24</f>
        <v>2</v>
      </c>
      <c r="G24" s="84">
        <f>'[12]АТО-1'!$E26+[11]Шаблон!$D25</f>
        <v>0</v>
      </c>
      <c r="H24" s="57">
        <f t="shared" si="1"/>
        <v>0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0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7</v>
      </c>
      <c r="P24" s="46">
        <f>'[8]1'!$M27</f>
        <v>0</v>
      </c>
      <c r="Q24" s="57">
        <f t="shared" si="4"/>
        <v>0</v>
      </c>
      <c r="R24" s="46">
        <f>[11]Шаблон!$L25+'[12]АТО-1'!$P26</f>
        <v>3</v>
      </c>
      <c r="S24" s="84">
        <f>'[7]6'!X24</f>
        <v>7</v>
      </c>
      <c r="T24" s="46">
        <f>'[12]АТО-1'!$P26</f>
        <v>3</v>
      </c>
      <c r="U24" s="57">
        <f t="shared" si="5"/>
        <v>42.857142857142854</v>
      </c>
      <c r="V24" s="84">
        <f>'[7]6'!AA24</f>
        <v>7</v>
      </c>
      <c r="W24" s="46">
        <f>'[12]АТО-1'!$Q26</f>
        <v>2</v>
      </c>
      <c r="X24" s="57">
        <f t="shared" si="6"/>
        <v>28.571428571428569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0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'[7]6'!X25</f>
        <v>2</v>
      </c>
      <c r="T25" s="46">
        <f>'[12]АТО-1'!$P27</f>
        <v>0</v>
      </c>
      <c r="U25" s="57">
        <f t="shared" si="5"/>
        <v>0</v>
      </c>
      <c r="V25" s="84">
        <f>'[7]6'!AA25</f>
        <v>2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160</v>
      </c>
      <c r="C26" s="84">
        <f>'[7]6'!F26</f>
        <v>160</v>
      </c>
      <c r="D26" s="84">
        <f>'[12]АТО-1'!$B28</f>
        <v>156</v>
      </c>
      <c r="E26" s="57">
        <f t="shared" si="0"/>
        <v>97.5</v>
      </c>
      <c r="F26" s="84">
        <f>'[7]6'!I26</f>
        <v>11</v>
      </c>
      <c r="G26" s="84">
        <f>'[12]АТО-1'!$E28+[11]Шаблон!$D27</f>
        <v>20</v>
      </c>
      <c r="H26" s="57">
        <f t="shared" si="1"/>
        <v>181.81818181818181</v>
      </c>
      <c r="I26" s="84">
        <f>'[7]6'!L26</f>
        <v>0</v>
      </c>
      <c r="J26" s="84">
        <f>'[12]АТО-1'!$J28</f>
        <v>0</v>
      </c>
      <c r="K26" s="57">
        <f t="shared" si="2"/>
        <v>0</v>
      </c>
      <c r="L26" s="84">
        <f>'[7]6'!O26</f>
        <v>0</v>
      </c>
      <c r="M26" s="84">
        <f>'[12]АТО-1'!$N28+'[12]АТО-1'!$O28+[11]Шаблон!$G27</f>
        <v>2</v>
      </c>
      <c r="N26" s="57">
        <f t="shared" si="3"/>
        <v>0</v>
      </c>
      <c r="O26" s="84">
        <f>'[7]6'!R26</f>
        <v>53</v>
      </c>
      <c r="P26" s="46">
        <f>'[8]1'!$M29</f>
        <v>139</v>
      </c>
      <c r="Q26" s="57">
        <f t="shared" si="4"/>
        <v>262.26415094339626</v>
      </c>
      <c r="R26" s="46">
        <f>[11]Шаблон!$L27+'[12]АТО-1'!$P28</f>
        <v>108</v>
      </c>
      <c r="S26" s="84">
        <f>'[7]6'!X26</f>
        <v>113</v>
      </c>
      <c r="T26" s="46">
        <f>'[12]АТО-1'!$P28</f>
        <v>107</v>
      </c>
      <c r="U26" s="57">
        <f t="shared" si="5"/>
        <v>94.690265486725664</v>
      </c>
      <c r="V26" s="84">
        <f>'[7]6'!AA26</f>
        <v>98</v>
      </c>
      <c r="W26" s="46">
        <f>'[12]АТО-1'!$Q28</f>
        <v>100</v>
      </c>
      <c r="X26" s="57">
        <f t="shared" si="6"/>
        <v>102.04081632653062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15</v>
      </c>
      <c r="C27" s="84">
        <f>'[7]6'!F27</f>
        <v>12</v>
      </c>
      <c r="D27" s="84">
        <f>'[12]АТО-1'!$B29</f>
        <v>15</v>
      </c>
      <c r="E27" s="57">
        <f t="shared" si="0"/>
        <v>125</v>
      </c>
      <c r="F27" s="84">
        <f>'[7]6'!I27</f>
        <v>1</v>
      </c>
      <c r="G27" s="84">
        <f>'[12]АТО-1'!$E29+[11]Шаблон!$D28</f>
        <v>3</v>
      </c>
      <c r="H27" s="57">
        <f t="shared" si="1"/>
        <v>300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10</v>
      </c>
      <c r="P27" s="46">
        <f>'[8]1'!$M30</f>
        <v>15</v>
      </c>
      <c r="Q27" s="57">
        <f t="shared" si="4"/>
        <v>150</v>
      </c>
      <c r="R27" s="46">
        <f>[11]Шаблон!$L28+'[12]АТО-1'!$P29</f>
        <v>8</v>
      </c>
      <c r="S27" s="84">
        <f>'[7]6'!X27</f>
        <v>7</v>
      </c>
      <c r="T27" s="46">
        <f>'[12]АТО-1'!$P29</f>
        <v>8</v>
      </c>
      <c r="U27" s="57">
        <f t="shared" si="5"/>
        <v>114.28571428571428</v>
      </c>
      <c r="V27" s="84">
        <f>'[7]6'!AA27</f>
        <v>6</v>
      </c>
      <c r="W27" s="46">
        <f>'[12]АТО-1'!$Q29</f>
        <v>8</v>
      </c>
      <c r="X27" s="57">
        <f t="shared" si="6"/>
        <v>133.33333333333331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21</v>
      </c>
      <c r="D28" s="84">
        <f>'[12]АТО-1'!$B30</f>
        <v>20</v>
      </c>
      <c r="E28" s="57">
        <f t="shared" si="0"/>
        <v>95.238095238095227</v>
      </c>
      <c r="F28" s="84">
        <f>'[7]6'!I28</f>
        <v>2</v>
      </c>
      <c r="G28" s="84">
        <f>'[12]АТО-1'!$E30+[11]Шаблон!$D29</f>
        <v>1</v>
      </c>
      <c r="H28" s="57">
        <f t="shared" si="1"/>
        <v>50</v>
      </c>
      <c r="I28" s="84">
        <f>'[7]6'!L28</f>
        <v>0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20</v>
      </c>
      <c r="P28" s="46">
        <f>'[8]1'!$M31</f>
        <v>20</v>
      </c>
      <c r="Q28" s="57">
        <f t="shared" si="4"/>
        <v>100</v>
      </c>
      <c r="R28" s="46">
        <f>[11]Шаблон!$L29+'[12]АТО-1'!$P30</f>
        <v>8</v>
      </c>
      <c r="S28" s="84">
        <f>'[7]6'!X28</f>
        <v>15</v>
      </c>
      <c r="T28" s="46">
        <f>'[12]АТО-1'!$P30</f>
        <v>8</v>
      </c>
      <c r="U28" s="57">
        <f t="shared" si="5"/>
        <v>53.333333333333336</v>
      </c>
      <c r="V28" s="84">
        <f>'[7]6'!AA28</f>
        <v>15</v>
      </c>
      <c r="W28" s="46">
        <f>'[12]АТО-1'!$Q30</f>
        <v>7</v>
      </c>
      <c r="X28" s="57">
        <f t="shared" si="6"/>
        <v>46.666666666666664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0.85546875" style="2" customWidth="1"/>
    <col min="2" max="3" width="18.425781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66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104</v>
      </c>
      <c r="C7" s="58">
        <f>'8'!D7</f>
        <v>64</v>
      </c>
      <c r="D7" s="55">
        <f t="shared" ref="D7:D11" si="0">IF(B7=0,0,C7/B7)*100</f>
        <v>61.53846153846154</v>
      </c>
      <c r="E7" s="49">
        <f t="shared" ref="E7:E11" si="1">C7-B7</f>
        <v>-40</v>
      </c>
      <c r="K7" s="11"/>
    </row>
    <row r="8" spans="1:11" s="3" customFormat="1" ht="54.75" customHeight="1" x14ac:dyDescent="0.25">
      <c r="A8" s="12" t="s">
        <v>51</v>
      </c>
      <c r="B8" s="58">
        <f>'8'!F7</f>
        <v>17</v>
      </c>
      <c r="C8" s="58">
        <f>'8'!G7</f>
        <v>7</v>
      </c>
      <c r="D8" s="55">
        <f t="shared" si="0"/>
        <v>41.17647058823529</v>
      </c>
      <c r="E8" s="49">
        <f t="shared" si="1"/>
        <v>-10</v>
      </c>
      <c r="K8" s="11"/>
    </row>
    <row r="9" spans="1:11" s="3" customFormat="1" ht="35.25" customHeight="1" x14ac:dyDescent="0.25">
      <c r="A9" s="13" t="s">
        <v>52</v>
      </c>
      <c r="B9" s="58">
        <f>'8'!I7</f>
        <v>1</v>
      </c>
      <c r="C9" s="58">
        <f>'8'!J7</f>
        <v>0</v>
      </c>
      <c r="D9" s="55">
        <f t="shared" si="0"/>
        <v>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1</v>
      </c>
      <c r="C10" s="58">
        <f>'8'!M7</f>
        <v>1</v>
      </c>
      <c r="D10" s="55">
        <f t="shared" si="0"/>
        <v>100</v>
      </c>
      <c r="E10" s="49">
        <f t="shared" si="1"/>
        <v>0</v>
      </c>
      <c r="K10" s="11"/>
    </row>
    <row r="11" spans="1:11" s="3" customFormat="1" ht="55.5" customHeight="1" x14ac:dyDescent="0.25">
      <c r="A11" s="13" t="s">
        <v>53</v>
      </c>
      <c r="B11" s="58">
        <f>'8'!O7</f>
        <v>63</v>
      </c>
      <c r="C11" s="58">
        <f>'8'!P7</f>
        <v>52</v>
      </c>
      <c r="D11" s="55">
        <f t="shared" si="0"/>
        <v>82.539682539682531</v>
      </c>
      <c r="E11" s="49">
        <f t="shared" si="1"/>
        <v>-11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42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71</v>
      </c>
      <c r="C17" s="59">
        <f>'8'!T7</f>
        <v>42</v>
      </c>
      <c r="D17" s="48">
        <f t="shared" ref="D17:D18" si="2">C17/B17%</f>
        <v>59.154929577464792</v>
      </c>
      <c r="E17" s="49">
        <f t="shared" ref="E17:E18" si="3">C17-B17</f>
        <v>-29</v>
      </c>
      <c r="K17" s="11"/>
    </row>
    <row r="18" spans="1:11" ht="33.75" customHeight="1" x14ac:dyDescent="0.2">
      <c r="A18" s="1" t="s">
        <v>54</v>
      </c>
      <c r="B18" s="59">
        <f>'8'!V7</f>
        <v>51</v>
      </c>
      <c r="C18" s="59">
        <f>'8'!W7</f>
        <v>34</v>
      </c>
      <c r="D18" s="48">
        <f t="shared" si="2"/>
        <v>66.666666666666671</v>
      </c>
      <c r="E18" s="49">
        <f t="shared" si="3"/>
        <v>-17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N1" sqref="N1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88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.7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4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66</v>
      </c>
      <c r="C7" s="28">
        <f>SUM(C8:C28)</f>
        <v>104</v>
      </c>
      <c r="D7" s="28">
        <f>SUM(D8:D28)</f>
        <v>64</v>
      </c>
      <c r="E7" s="56">
        <f>IF(C7=0,0,D7/C7)*100</f>
        <v>61.53846153846154</v>
      </c>
      <c r="F7" s="86">
        <f>SUM(F8:F28)</f>
        <v>17</v>
      </c>
      <c r="G7" s="28">
        <f>SUM(G8:G28)</f>
        <v>7</v>
      </c>
      <c r="H7" s="56">
        <f>IF(F7=0,0,G7/F7)*100</f>
        <v>41.17647058823529</v>
      </c>
      <c r="I7" s="28">
        <f>SUM(I8:I28)</f>
        <v>1</v>
      </c>
      <c r="J7" s="28">
        <f>SUM(J8:J28)</f>
        <v>0</v>
      </c>
      <c r="K7" s="56">
        <f>IF(I7=0,0,J7/I7)*100</f>
        <v>0</v>
      </c>
      <c r="L7" s="28">
        <f>SUM(L8:L28)</f>
        <v>1</v>
      </c>
      <c r="M7" s="28">
        <f>SUM(M8:M28)</f>
        <v>1</v>
      </c>
      <c r="N7" s="56">
        <f>IF(L7=0,0,M7/L7)*100</f>
        <v>100</v>
      </c>
      <c r="O7" s="28">
        <f>SUM(O8:O28)</f>
        <v>63</v>
      </c>
      <c r="P7" s="28">
        <f>SUM(P8:P28)</f>
        <v>52</v>
      </c>
      <c r="Q7" s="56">
        <f>IF(O7=0,0,P7/O7)*100</f>
        <v>82.539682539682531</v>
      </c>
      <c r="R7" s="28">
        <f>SUM(R8:R28)</f>
        <v>42</v>
      </c>
      <c r="S7" s="28">
        <f>SUM(S8:S28)</f>
        <v>71</v>
      </c>
      <c r="T7" s="28">
        <f>SUM(T8:T28)</f>
        <v>42</v>
      </c>
      <c r="U7" s="56">
        <f>IF(S7=0,0,T7/S7)*100</f>
        <v>59.154929577464785</v>
      </c>
      <c r="V7" s="28">
        <f>SUM(V8:V28)</f>
        <v>51</v>
      </c>
      <c r="W7" s="28">
        <f>SUM(W8:W28)</f>
        <v>34</v>
      </c>
      <c r="X7" s="56">
        <f>IF(V7=0,0,W7/V7)*100</f>
        <v>66.666666666666657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1</v>
      </c>
      <c r="C8" s="60">
        <f>'[7]8'!F8</f>
        <v>5</v>
      </c>
      <c r="D8" s="31">
        <f>[14]VPO1!$B10</f>
        <v>1</v>
      </c>
      <c r="E8" s="57">
        <f t="shared" ref="E8:E28" si="0">IF(C8=0,0,D8/C8)*100</f>
        <v>20</v>
      </c>
      <c r="F8" s="60">
        <f>'[7]8'!I8</f>
        <v>0</v>
      </c>
      <c r="G8" s="31">
        <f>[14]VPO1!$E10+[13]VPO7!$D9</f>
        <v>0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5</v>
      </c>
      <c r="P8" s="46">
        <f>'[8]1'!$L11</f>
        <v>1</v>
      </c>
      <c r="Q8" s="57">
        <f t="shared" ref="Q8:Q28" si="4">IF(O8=0,0,P8/O8)*100</f>
        <v>20</v>
      </c>
      <c r="R8" s="46">
        <f>[13]VPO7!$L9+[14]VPO1!$T10</f>
        <v>0</v>
      </c>
      <c r="S8" s="31">
        <f>'[7]8'!X8</f>
        <v>4</v>
      </c>
      <c r="T8" s="46">
        <f>[14]VPO1!$T10</f>
        <v>0</v>
      </c>
      <c r="U8" s="57">
        <f t="shared" ref="U8:U28" si="5">IF(S8=0,0,T8/S8)*100</f>
        <v>0</v>
      </c>
      <c r="V8" s="31">
        <f>'[7]8'!AA8</f>
        <v>4</v>
      </c>
      <c r="W8" s="46">
        <f>[14]VPO1!$U10</f>
        <v>0</v>
      </c>
      <c r="X8" s="57">
        <f t="shared" ref="X8:X28" si="6">IF(V8=0,0,W8/V8)*100</f>
        <v>0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0</v>
      </c>
      <c r="C9" s="60">
        <f>'[7]8'!F9</f>
        <v>1</v>
      </c>
      <c r="D9" s="84">
        <f>[14]VPO1!$B11</f>
        <v>0</v>
      </c>
      <c r="E9" s="57">
        <f t="shared" si="0"/>
        <v>0</v>
      </c>
      <c r="F9" s="60">
        <f>'[7]8'!I9</f>
        <v>0</v>
      </c>
      <c r="G9" s="84">
        <f>[14]VPO1!$E11+[13]VPO7!$D10</f>
        <v>0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0</v>
      </c>
      <c r="N9" s="57">
        <f t="shared" si="3"/>
        <v>0</v>
      </c>
      <c r="O9" s="84">
        <f>'[7]8'!R9</f>
        <v>1</v>
      </c>
      <c r="P9" s="46">
        <f>'[8]1'!$L12</f>
        <v>0</v>
      </c>
      <c r="Q9" s="57">
        <f t="shared" si="4"/>
        <v>0</v>
      </c>
      <c r="R9" s="46">
        <f>[13]VPO7!$L10+[14]VPO1!$T11</f>
        <v>0</v>
      </c>
      <c r="S9" s="84">
        <f>'[7]8'!X9</f>
        <v>1</v>
      </c>
      <c r="T9" s="46">
        <f>[14]VPO1!$T11</f>
        <v>0</v>
      </c>
      <c r="U9" s="57">
        <f t="shared" si="5"/>
        <v>0</v>
      </c>
      <c r="V9" s="84">
        <f>'[7]8'!AA9</f>
        <v>1</v>
      </c>
      <c r="W9" s="46">
        <f>[14]VPO1!$U11</f>
        <v>0</v>
      </c>
      <c r="X9" s="57">
        <f t="shared" si="6"/>
        <v>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1</v>
      </c>
      <c r="C10" s="60">
        <f>'[7]8'!F10</f>
        <v>2</v>
      </c>
      <c r="D10" s="84">
        <f>[14]VPO1!$B12</f>
        <v>1</v>
      </c>
      <c r="E10" s="57">
        <f t="shared" si="0"/>
        <v>50</v>
      </c>
      <c r="F10" s="60">
        <f>'[7]8'!I10</f>
        <v>1</v>
      </c>
      <c r="G10" s="84">
        <f>[14]VPO1!$E12+[13]VPO7!$D11</f>
        <v>0</v>
      </c>
      <c r="H10" s="57">
        <f t="shared" si="1"/>
        <v>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0</v>
      </c>
      <c r="N10" s="57">
        <f t="shared" si="3"/>
        <v>0</v>
      </c>
      <c r="O10" s="84">
        <f>'[7]8'!R10</f>
        <v>2</v>
      </c>
      <c r="P10" s="46">
        <f>'[8]1'!$L13</f>
        <v>1</v>
      </c>
      <c r="Q10" s="57">
        <f t="shared" si="4"/>
        <v>50</v>
      </c>
      <c r="R10" s="46">
        <f>[13]VPO7!$L11+[14]VPO1!$T12</f>
        <v>0</v>
      </c>
      <c r="S10" s="84">
        <f>'[7]8'!X10</f>
        <v>1</v>
      </c>
      <c r="T10" s="46">
        <f>[14]VPO1!$T12</f>
        <v>0</v>
      </c>
      <c r="U10" s="57">
        <f t="shared" si="5"/>
        <v>0</v>
      </c>
      <c r="V10" s="84">
        <f>'[7]8'!AA10</f>
        <v>1</v>
      </c>
      <c r="W10" s="46">
        <f>[14]VPO1!$U12</f>
        <v>0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2</v>
      </c>
      <c r="C11" s="60">
        <f>'[7]8'!F11</f>
        <v>2</v>
      </c>
      <c r="D11" s="84">
        <f>[14]VPO1!$B13</f>
        <v>2</v>
      </c>
      <c r="E11" s="57">
        <f t="shared" si="0"/>
        <v>100</v>
      </c>
      <c r="F11" s="60">
        <f>'[7]8'!I11</f>
        <v>0</v>
      </c>
      <c r="G11" s="84">
        <f>[14]VPO1!$E13+[13]VPO7!$D12</f>
        <v>0</v>
      </c>
      <c r="H11" s="57">
        <f t="shared" si="1"/>
        <v>0</v>
      </c>
      <c r="I11" s="60">
        <f>'[7]8'!L11</f>
        <v>0</v>
      </c>
      <c r="J11" s="84">
        <f>[14]VPO1!$N13</f>
        <v>0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1</v>
      </c>
      <c r="P11" s="46">
        <f>'[8]1'!$L14</f>
        <v>2</v>
      </c>
      <c r="Q11" s="57">
        <f t="shared" si="4"/>
        <v>200</v>
      </c>
      <c r="R11" s="46">
        <f>[13]VPO7!$L12+[14]VPO1!$T13</f>
        <v>1</v>
      </c>
      <c r="S11" s="84">
        <f>'[7]8'!X11</f>
        <v>1</v>
      </c>
      <c r="T11" s="46">
        <f>[14]VPO1!$T13</f>
        <v>1</v>
      </c>
      <c r="U11" s="57">
        <f t="shared" si="5"/>
        <v>100</v>
      </c>
      <c r="V11" s="84">
        <f>'[7]8'!AA11</f>
        <v>0</v>
      </c>
      <c r="W11" s="46">
        <f>[14]VPO1!$U13</f>
        <v>1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2</v>
      </c>
      <c r="C12" s="60">
        <f>'[7]8'!F12</f>
        <v>5</v>
      </c>
      <c r="D12" s="84">
        <f>[14]VPO1!$B14</f>
        <v>2</v>
      </c>
      <c r="E12" s="57">
        <f t="shared" si="0"/>
        <v>40</v>
      </c>
      <c r="F12" s="60">
        <f>'[7]8'!I12</f>
        <v>0</v>
      </c>
      <c r="G12" s="84">
        <f>[14]VPO1!$E14+[13]VPO7!$D13</f>
        <v>0</v>
      </c>
      <c r="H12" s="57">
        <f t="shared" si="1"/>
        <v>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0</v>
      </c>
      <c r="M12" s="84">
        <f>[14]VPO1!$R14+[14]VPO1!$S14+[13]VPO7!$G13</f>
        <v>0</v>
      </c>
      <c r="N12" s="57">
        <f t="shared" si="3"/>
        <v>0</v>
      </c>
      <c r="O12" s="84">
        <f>'[7]8'!R12</f>
        <v>5</v>
      </c>
      <c r="P12" s="46">
        <f>'[8]1'!$L15</f>
        <v>2</v>
      </c>
      <c r="Q12" s="57">
        <f t="shared" si="4"/>
        <v>40</v>
      </c>
      <c r="R12" s="46">
        <f>[13]VPO7!$L13+[14]VPO1!$T14</f>
        <v>0</v>
      </c>
      <c r="S12" s="84">
        <f>'[7]8'!X12</f>
        <v>4</v>
      </c>
      <c r="T12" s="46">
        <f>[14]VPO1!$T14</f>
        <v>0</v>
      </c>
      <c r="U12" s="57">
        <f t="shared" si="5"/>
        <v>0</v>
      </c>
      <c r="V12" s="84">
        <f>'[7]8'!AA12</f>
        <v>4</v>
      </c>
      <c r="W12" s="46">
        <f>[14]VPO1!$U14</f>
        <v>0</v>
      </c>
      <c r="X12" s="57">
        <f t="shared" si="6"/>
        <v>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4</v>
      </c>
      <c r="C13" s="60">
        <f>'[7]8'!F13</f>
        <v>2</v>
      </c>
      <c r="D13" s="84">
        <f>[14]VPO1!$B15</f>
        <v>4</v>
      </c>
      <c r="E13" s="57">
        <f t="shared" si="0"/>
        <v>200</v>
      </c>
      <c r="F13" s="60">
        <f>'[7]8'!I13</f>
        <v>0</v>
      </c>
      <c r="G13" s="84">
        <f>[14]VPO1!$E15+[13]VPO7!$D14</f>
        <v>1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2</v>
      </c>
      <c r="P13" s="46">
        <f>'[8]1'!$L16</f>
        <v>3</v>
      </c>
      <c r="Q13" s="57">
        <f t="shared" si="4"/>
        <v>150</v>
      </c>
      <c r="R13" s="46">
        <f>[13]VPO7!$L14+[14]VPO1!$T15</f>
        <v>2</v>
      </c>
      <c r="S13" s="84">
        <f>'[7]8'!X13</f>
        <v>2</v>
      </c>
      <c r="T13" s="46">
        <f>[14]VPO1!$T15</f>
        <v>2</v>
      </c>
      <c r="U13" s="57">
        <f t="shared" si="5"/>
        <v>100</v>
      </c>
      <c r="V13" s="84">
        <f>'[7]8'!AA13</f>
        <v>1</v>
      </c>
      <c r="W13" s="46">
        <f>[14]VPO1!$U15</f>
        <v>2</v>
      </c>
      <c r="X13" s="57">
        <f t="shared" si="6"/>
        <v>200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1</v>
      </c>
      <c r="C14" s="60">
        <f>'[7]8'!F14</f>
        <v>2</v>
      </c>
      <c r="D14" s="84">
        <f>[14]VPO1!$B16</f>
        <v>1</v>
      </c>
      <c r="E14" s="57">
        <f t="shared" si="0"/>
        <v>50</v>
      </c>
      <c r="F14" s="60">
        <f>'[7]8'!I14</f>
        <v>0</v>
      </c>
      <c r="G14" s="84">
        <f>[14]VPO1!$E16+[13]VPO7!$D15</f>
        <v>0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2</v>
      </c>
      <c r="P14" s="46">
        <f>'[8]1'!$L17</f>
        <v>1</v>
      </c>
      <c r="Q14" s="57">
        <f t="shared" si="4"/>
        <v>50</v>
      </c>
      <c r="R14" s="46">
        <f>[13]VPO7!$L15+[14]VPO1!$T16</f>
        <v>1</v>
      </c>
      <c r="S14" s="84">
        <f>'[7]8'!X14</f>
        <v>2</v>
      </c>
      <c r="T14" s="46">
        <f>[14]VPO1!$T16</f>
        <v>1</v>
      </c>
      <c r="U14" s="57">
        <f t="shared" si="5"/>
        <v>50</v>
      </c>
      <c r="V14" s="84">
        <f>'[7]8'!AA14</f>
        <v>2</v>
      </c>
      <c r="W14" s="46">
        <f>[14]VPO1!$U16</f>
        <v>1</v>
      </c>
      <c r="X14" s="57">
        <f t="shared" si="6"/>
        <v>50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1</v>
      </c>
      <c r="C15" s="60">
        <f>'[7]8'!F15</f>
        <v>1</v>
      </c>
      <c r="D15" s="84">
        <f>[14]VPO1!$B17</f>
        <v>1</v>
      </c>
      <c r="E15" s="57">
        <f t="shared" si="0"/>
        <v>100</v>
      </c>
      <c r="F15" s="60">
        <f>'[7]8'!I15</f>
        <v>0</v>
      </c>
      <c r="G15" s="84">
        <f>[14]VPO1!$E17+[13]VPO7!$D16</f>
        <v>0</v>
      </c>
      <c r="H15" s="57">
        <f t="shared" si="1"/>
        <v>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0</v>
      </c>
      <c r="N15" s="57">
        <f t="shared" si="3"/>
        <v>0</v>
      </c>
      <c r="O15" s="84">
        <f>'[7]8'!R15</f>
        <v>1</v>
      </c>
      <c r="P15" s="46">
        <f>'[8]1'!$L18</f>
        <v>1</v>
      </c>
      <c r="Q15" s="57">
        <f t="shared" si="4"/>
        <v>100</v>
      </c>
      <c r="R15" s="46">
        <f>[13]VPO7!$L16+[14]VPO1!$T17</f>
        <v>1</v>
      </c>
      <c r="S15" s="84">
        <f>'[7]8'!X15</f>
        <v>1</v>
      </c>
      <c r="T15" s="46">
        <f>[14]VPO1!$T17</f>
        <v>1</v>
      </c>
      <c r="U15" s="57">
        <f t="shared" si="5"/>
        <v>100</v>
      </c>
      <c r="V15" s="84">
        <f>'[7]8'!AA15</f>
        <v>1</v>
      </c>
      <c r="W15" s="46">
        <f>[14]VPO1!$U17</f>
        <v>1</v>
      </c>
      <c r="X15" s="57">
        <f t="shared" si="6"/>
        <v>100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1</v>
      </c>
      <c r="C16" s="60">
        <f>'[7]8'!F16</f>
        <v>3</v>
      </c>
      <c r="D16" s="84">
        <f>[14]VPO1!$B18</f>
        <v>1</v>
      </c>
      <c r="E16" s="57">
        <f t="shared" si="0"/>
        <v>33.333333333333329</v>
      </c>
      <c r="F16" s="60">
        <f>'[7]8'!I16</f>
        <v>1</v>
      </c>
      <c r="G16" s="84">
        <f>[14]VPO1!$E18+[13]VPO7!$D17</f>
        <v>0</v>
      </c>
      <c r="H16" s="57">
        <f t="shared" si="1"/>
        <v>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0</v>
      </c>
      <c r="N16" s="57">
        <f t="shared" si="3"/>
        <v>0</v>
      </c>
      <c r="O16" s="84">
        <f>'[7]8'!R16</f>
        <v>3</v>
      </c>
      <c r="P16" s="46">
        <f>'[8]1'!$L19</f>
        <v>1</v>
      </c>
      <c r="Q16" s="57">
        <f t="shared" si="4"/>
        <v>33.333333333333329</v>
      </c>
      <c r="R16" s="46">
        <f>[13]VPO7!$L17+[14]VPO1!$T18</f>
        <v>1</v>
      </c>
      <c r="S16" s="84">
        <f>'[7]8'!X16</f>
        <v>2</v>
      </c>
      <c r="T16" s="46">
        <f>[14]VPO1!$T18</f>
        <v>1</v>
      </c>
      <c r="U16" s="57">
        <f t="shared" si="5"/>
        <v>50</v>
      </c>
      <c r="V16" s="84">
        <f>'[7]8'!AA16</f>
        <v>1</v>
      </c>
      <c r="W16" s="46">
        <f>[14]VPO1!$U18</f>
        <v>1</v>
      </c>
      <c r="X16" s="57">
        <f t="shared" si="6"/>
        <v>100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2</v>
      </c>
      <c r="C17" s="60">
        <f>'[7]8'!F17</f>
        <v>1</v>
      </c>
      <c r="D17" s="84">
        <f>[14]VPO1!$B19</f>
        <v>2</v>
      </c>
      <c r="E17" s="57">
        <f t="shared" si="0"/>
        <v>200</v>
      </c>
      <c r="F17" s="60">
        <f>'[7]8'!I17</f>
        <v>0</v>
      </c>
      <c r="G17" s="84">
        <f>[14]VPO1!$E19+[13]VPO7!$D18</f>
        <v>0</v>
      </c>
      <c r="H17" s="57">
        <f t="shared" si="1"/>
        <v>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1</v>
      </c>
      <c r="P17" s="46">
        <f>'[8]1'!$L20</f>
        <v>0</v>
      </c>
      <c r="Q17" s="57">
        <f t="shared" si="4"/>
        <v>0</v>
      </c>
      <c r="R17" s="46">
        <f>[13]VPO7!$L18+[14]VPO1!$T19</f>
        <v>2</v>
      </c>
      <c r="S17" s="84">
        <f>'[7]8'!X17</f>
        <v>1</v>
      </c>
      <c r="T17" s="46">
        <f>[14]VPO1!$T19</f>
        <v>2</v>
      </c>
      <c r="U17" s="57">
        <f t="shared" si="5"/>
        <v>200</v>
      </c>
      <c r="V17" s="84">
        <f>'[7]8'!AA17</f>
        <v>1</v>
      </c>
      <c r="W17" s="46">
        <f>[14]VPO1!$U19</f>
        <v>0</v>
      </c>
      <c r="X17" s="57">
        <f t="shared" si="6"/>
        <v>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2</v>
      </c>
      <c r="C18" s="60">
        <f>'[7]8'!F18</f>
        <v>1</v>
      </c>
      <c r="D18" s="84">
        <f>[14]VPO1!$B20</f>
        <v>2</v>
      </c>
      <c r="E18" s="57">
        <f t="shared" si="0"/>
        <v>200</v>
      </c>
      <c r="F18" s="60">
        <f>'[7]8'!I18</f>
        <v>0</v>
      </c>
      <c r="G18" s="84">
        <f>[14]VPO1!$E20+[13]VPO7!$D19</f>
        <v>0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1</v>
      </c>
      <c r="P18" s="46">
        <f>'[8]1'!$L21</f>
        <v>2</v>
      </c>
      <c r="Q18" s="57">
        <f t="shared" si="4"/>
        <v>200</v>
      </c>
      <c r="R18" s="46">
        <f>[13]VPO7!$L19+[14]VPO1!$T20</f>
        <v>2</v>
      </c>
      <c r="S18" s="84">
        <f>'[7]8'!X18</f>
        <v>1</v>
      </c>
      <c r="T18" s="46">
        <f>[14]VPO1!$T20</f>
        <v>2</v>
      </c>
      <c r="U18" s="57">
        <f t="shared" si="5"/>
        <v>200</v>
      </c>
      <c r="V18" s="84">
        <f>'[7]8'!AA18</f>
        <v>0</v>
      </c>
      <c r="W18" s="46">
        <f>[14]VPO1!$U20</f>
        <v>1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5</v>
      </c>
      <c r="C19" s="60">
        <f>'[7]8'!F19</f>
        <v>6</v>
      </c>
      <c r="D19" s="84">
        <f>[14]VPO1!$B21</f>
        <v>5</v>
      </c>
      <c r="E19" s="57">
        <f t="shared" si="0"/>
        <v>83.333333333333343</v>
      </c>
      <c r="F19" s="60">
        <f>'[7]8'!I19</f>
        <v>2</v>
      </c>
      <c r="G19" s="84">
        <f>[14]VPO1!$E21+[13]VPO7!$D20</f>
        <v>1</v>
      </c>
      <c r="H19" s="57">
        <f t="shared" si="1"/>
        <v>50</v>
      </c>
      <c r="I19" s="60">
        <f>'[7]8'!L19</f>
        <v>0</v>
      </c>
      <c r="J19" s="84">
        <f>[14]VPO1!$N21</f>
        <v>0</v>
      </c>
      <c r="K19" s="57">
        <f t="shared" si="2"/>
        <v>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6</v>
      </c>
      <c r="P19" s="46">
        <f>'[8]1'!$L22</f>
        <v>5</v>
      </c>
      <c r="Q19" s="57">
        <f t="shared" si="4"/>
        <v>83.333333333333343</v>
      </c>
      <c r="R19" s="46">
        <f>[13]VPO7!$L20+[14]VPO1!$T21</f>
        <v>3</v>
      </c>
      <c r="S19" s="84">
        <f>'[7]8'!X19</f>
        <v>3</v>
      </c>
      <c r="T19" s="46">
        <f>[14]VPO1!$T21</f>
        <v>3</v>
      </c>
      <c r="U19" s="57">
        <f t="shared" si="5"/>
        <v>100</v>
      </c>
      <c r="V19" s="84">
        <f>'[7]8'!AA19</f>
        <v>3</v>
      </c>
      <c r="W19" s="46">
        <f>[14]VPO1!$U21</f>
        <v>3</v>
      </c>
      <c r="X19" s="57">
        <f t="shared" si="6"/>
        <v>100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2</v>
      </c>
      <c r="C20" s="60">
        <f>'[7]8'!F20</f>
        <v>1</v>
      </c>
      <c r="D20" s="84">
        <f>[14]VPO1!$B22</f>
        <v>2</v>
      </c>
      <c r="E20" s="57">
        <f t="shared" si="0"/>
        <v>200</v>
      </c>
      <c r="F20" s="60">
        <f>'[7]8'!I20</f>
        <v>0</v>
      </c>
      <c r="G20" s="84">
        <f>[14]VPO1!$E22+[13]VPO7!$D21</f>
        <v>0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0</v>
      </c>
      <c r="P20" s="46">
        <f>'[8]1'!$L23</f>
        <v>2</v>
      </c>
      <c r="Q20" s="57">
        <f t="shared" si="4"/>
        <v>0</v>
      </c>
      <c r="R20" s="46">
        <f>[13]VPO7!$L21+[14]VPO1!$T22</f>
        <v>2</v>
      </c>
      <c r="S20" s="84">
        <f>'[7]8'!X20</f>
        <v>1</v>
      </c>
      <c r="T20" s="46">
        <f>[14]VPO1!$T22</f>
        <v>2</v>
      </c>
      <c r="U20" s="57">
        <f t="shared" si="5"/>
        <v>200</v>
      </c>
      <c r="V20" s="84">
        <f>'[7]8'!AA20</f>
        <v>1</v>
      </c>
      <c r="W20" s="46">
        <f>[14]VPO1!$U22</f>
        <v>1</v>
      </c>
      <c r="X20" s="57">
        <f t="shared" si="6"/>
        <v>100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1</v>
      </c>
      <c r="C21" s="60">
        <f>'[7]8'!F21</f>
        <v>1</v>
      </c>
      <c r="D21" s="84">
        <f>[14]VPO1!$B23</f>
        <v>1</v>
      </c>
      <c r="E21" s="57">
        <f t="shared" si="0"/>
        <v>100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1</v>
      </c>
      <c r="Q21" s="57">
        <f t="shared" si="4"/>
        <v>100</v>
      </c>
      <c r="R21" s="46">
        <f>[13]VPO7!$L22+[14]VPO1!$T23</f>
        <v>1</v>
      </c>
      <c r="S21" s="84">
        <f>'[7]8'!X21</f>
        <v>0</v>
      </c>
      <c r="T21" s="46">
        <f>[14]VPO1!$T23</f>
        <v>1</v>
      </c>
      <c r="U21" s="57">
        <f t="shared" si="5"/>
        <v>0</v>
      </c>
      <c r="V21" s="84">
        <f>'[7]8'!AA21</f>
        <v>0</v>
      </c>
      <c r="W21" s="46">
        <f>[14]VPO1!$U23</f>
        <v>1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2</v>
      </c>
      <c r="C22" s="60">
        <f>'[7]8'!F22</f>
        <v>3</v>
      </c>
      <c r="D22" s="84">
        <f>[14]VPO1!$B24</f>
        <v>2</v>
      </c>
      <c r="E22" s="57">
        <f t="shared" si="0"/>
        <v>66.666666666666657</v>
      </c>
      <c r="F22" s="60">
        <f>'[7]8'!I22</f>
        <v>2</v>
      </c>
      <c r="G22" s="84">
        <f>[14]VPO1!$E24+[13]VPO7!$D23</f>
        <v>0</v>
      </c>
      <c r="H22" s="57">
        <f t="shared" si="1"/>
        <v>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0</v>
      </c>
      <c r="N22" s="57">
        <f t="shared" si="3"/>
        <v>0</v>
      </c>
      <c r="O22" s="84">
        <f>'[7]8'!R22</f>
        <v>3</v>
      </c>
      <c r="P22" s="46">
        <f>'[8]1'!$L25</f>
        <v>1</v>
      </c>
      <c r="Q22" s="57">
        <f t="shared" si="4"/>
        <v>33.333333333333329</v>
      </c>
      <c r="R22" s="46">
        <f>[13]VPO7!$L23+[14]VPO1!$T24</f>
        <v>2</v>
      </c>
      <c r="S22" s="84">
        <f>'[7]8'!X22</f>
        <v>0</v>
      </c>
      <c r="T22" s="46">
        <f>[14]VPO1!$T24</f>
        <v>2</v>
      </c>
      <c r="U22" s="57">
        <f t="shared" si="5"/>
        <v>0</v>
      </c>
      <c r="V22" s="84">
        <f>'[7]8'!AA22</f>
        <v>0</v>
      </c>
      <c r="W22" s="46">
        <f>[14]VPO1!$U24</f>
        <v>1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3</v>
      </c>
      <c r="C23" s="60">
        <f>'[7]8'!F23</f>
        <v>4</v>
      </c>
      <c r="D23" s="84">
        <f>[14]VPO1!$B25</f>
        <v>3</v>
      </c>
      <c r="E23" s="57">
        <f t="shared" si="0"/>
        <v>75</v>
      </c>
      <c r="F23" s="60">
        <f>'[7]8'!I23</f>
        <v>1</v>
      </c>
      <c r="G23" s="84">
        <f>[14]VPO1!$E25+[13]VPO7!$D24</f>
        <v>0</v>
      </c>
      <c r="H23" s="57">
        <f t="shared" si="1"/>
        <v>0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1</v>
      </c>
      <c r="M23" s="84">
        <f>[14]VPO1!$R25+[14]VPO1!$S25+[13]VPO7!$G24</f>
        <v>0</v>
      </c>
      <c r="N23" s="57">
        <f t="shared" si="3"/>
        <v>0</v>
      </c>
      <c r="O23" s="84">
        <f>'[7]8'!R23</f>
        <v>1</v>
      </c>
      <c r="P23" s="46">
        <f>'[8]1'!$L26</f>
        <v>0</v>
      </c>
      <c r="Q23" s="57">
        <f t="shared" si="4"/>
        <v>0</v>
      </c>
      <c r="R23" s="46">
        <f>[13]VPO7!$L24+[14]VPO1!$T25</f>
        <v>3</v>
      </c>
      <c r="S23" s="84">
        <f>'[7]8'!X23</f>
        <v>3</v>
      </c>
      <c r="T23" s="46">
        <f>[14]VPO1!$T25</f>
        <v>3</v>
      </c>
      <c r="U23" s="57">
        <f t="shared" si="5"/>
        <v>100</v>
      </c>
      <c r="V23" s="84">
        <f>'[7]8'!AA23</f>
        <v>2</v>
      </c>
      <c r="W23" s="46">
        <f>[14]VPO1!$U25</f>
        <v>3</v>
      </c>
      <c r="X23" s="57">
        <f t="shared" si="6"/>
        <v>150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0</v>
      </c>
      <c r="C24" s="60">
        <f>'[7]8'!F24</f>
        <v>4</v>
      </c>
      <c r="D24" s="84">
        <f>[14]VPO1!$B26</f>
        <v>0</v>
      </c>
      <c r="E24" s="57">
        <f t="shared" si="0"/>
        <v>0</v>
      </c>
      <c r="F24" s="60">
        <f>'[7]8'!I24</f>
        <v>0</v>
      </c>
      <c r="G24" s="84">
        <f>[14]VPO1!$E26+[13]VPO7!$D25</f>
        <v>0</v>
      </c>
      <c r="H24" s="57">
        <f t="shared" si="1"/>
        <v>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0</v>
      </c>
      <c r="N24" s="57">
        <f t="shared" si="3"/>
        <v>0</v>
      </c>
      <c r="O24" s="84">
        <f>'[7]8'!R24</f>
        <v>1</v>
      </c>
      <c r="P24" s="46">
        <f>'[8]1'!$L27</f>
        <v>1</v>
      </c>
      <c r="Q24" s="57">
        <f t="shared" si="4"/>
        <v>100</v>
      </c>
      <c r="R24" s="46">
        <f>[13]VPO7!$L25+[14]VPO1!$T26</f>
        <v>0</v>
      </c>
      <c r="S24" s="84">
        <f>'[7]8'!X24</f>
        <v>4</v>
      </c>
      <c r="T24" s="46">
        <f>[14]VPO1!$T26</f>
        <v>0</v>
      </c>
      <c r="U24" s="57">
        <f t="shared" si="5"/>
        <v>0</v>
      </c>
      <c r="V24" s="84">
        <f>'[7]8'!AA24</f>
        <v>2</v>
      </c>
      <c r="W24" s="46">
        <f>[14]VPO1!$U26</f>
        <v>0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3</v>
      </c>
      <c r="C25" s="60">
        <f>'[7]8'!F25</f>
        <v>0</v>
      </c>
      <c r="D25" s="84">
        <f>[14]VPO1!$B27</f>
        <v>3</v>
      </c>
      <c r="E25" s="57">
        <f t="shared" si="0"/>
        <v>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0</v>
      </c>
      <c r="M25" s="84">
        <f>[14]VPO1!$R27+[14]VPO1!$S27+[13]VPO7!$G26</f>
        <v>1</v>
      </c>
      <c r="N25" s="57">
        <f t="shared" si="3"/>
        <v>0</v>
      </c>
      <c r="O25" s="84">
        <f>'[7]8'!R25</f>
        <v>0</v>
      </c>
      <c r="P25" s="46">
        <f>'[8]1'!$L28</f>
        <v>2</v>
      </c>
      <c r="Q25" s="57">
        <f t="shared" si="4"/>
        <v>0</v>
      </c>
      <c r="R25" s="46">
        <f>[13]VPO7!$L26+[14]VPO1!$T27</f>
        <v>3</v>
      </c>
      <c r="S25" s="84">
        <f>'[7]8'!X25</f>
        <v>0</v>
      </c>
      <c r="T25" s="46">
        <f>[14]VPO1!$T27</f>
        <v>3</v>
      </c>
      <c r="U25" s="57">
        <f t="shared" si="5"/>
        <v>0</v>
      </c>
      <c r="V25" s="84">
        <f>'[7]8'!AA25</f>
        <v>0</v>
      </c>
      <c r="W25" s="46">
        <f>[14]VPO1!$U27</f>
        <v>3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26</v>
      </c>
      <c r="C26" s="60">
        <f>'[7]8'!F26</f>
        <v>45</v>
      </c>
      <c r="D26" s="84">
        <f>[14]VPO1!$B28</f>
        <v>24</v>
      </c>
      <c r="E26" s="57">
        <f t="shared" si="0"/>
        <v>53.333333333333336</v>
      </c>
      <c r="F26" s="60">
        <f>'[7]8'!I26</f>
        <v>7</v>
      </c>
      <c r="G26" s="84">
        <f>[14]VPO1!$E28+[13]VPO7!$D27</f>
        <v>5</v>
      </c>
      <c r="H26" s="57">
        <f t="shared" si="1"/>
        <v>71.428571428571431</v>
      </c>
      <c r="I26" s="60">
        <f>'[7]8'!L26</f>
        <v>1</v>
      </c>
      <c r="J26" s="84">
        <f>[14]VPO1!$N28</f>
        <v>0</v>
      </c>
      <c r="K26" s="57">
        <f t="shared" si="2"/>
        <v>0</v>
      </c>
      <c r="L26" s="60">
        <f>'[7]8'!O26</f>
        <v>0</v>
      </c>
      <c r="M26" s="84">
        <f>[14]VPO1!$R28+[14]VPO1!$S28+[13]VPO7!$G27</f>
        <v>0</v>
      </c>
      <c r="N26" s="57">
        <f t="shared" si="3"/>
        <v>0</v>
      </c>
      <c r="O26" s="84">
        <f>'[7]8'!R26</f>
        <v>13</v>
      </c>
      <c r="P26" s="46">
        <f>'[8]1'!$L29</f>
        <v>19</v>
      </c>
      <c r="Q26" s="57">
        <f t="shared" si="4"/>
        <v>146.15384615384613</v>
      </c>
      <c r="R26" s="46">
        <f>[13]VPO7!$L27+[14]VPO1!$T28</f>
        <v>13</v>
      </c>
      <c r="S26" s="84">
        <f>'[7]8'!X26</f>
        <v>30</v>
      </c>
      <c r="T26" s="46">
        <f>[14]VPO1!$T28</f>
        <v>13</v>
      </c>
      <c r="U26" s="57">
        <f t="shared" si="5"/>
        <v>43.333333333333336</v>
      </c>
      <c r="V26" s="84">
        <f>'[7]8'!AA26</f>
        <v>22</v>
      </c>
      <c r="W26" s="46">
        <f>[14]VPO1!$U28</f>
        <v>10</v>
      </c>
      <c r="X26" s="57">
        <f t="shared" si="6"/>
        <v>45.454545454545453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1</v>
      </c>
      <c r="C27" s="60">
        <f>'[7]8'!F27</f>
        <v>2</v>
      </c>
      <c r="D27" s="84">
        <f>[14]VPO1!$B29</f>
        <v>1</v>
      </c>
      <c r="E27" s="57">
        <f t="shared" si="0"/>
        <v>50</v>
      </c>
      <c r="F27" s="60">
        <f>'[7]8'!I27</f>
        <v>0</v>
      </c>
      <c r="G27" s="84">
        <f>[14]VPO1!$E29+[13]VPO7!$D28</f>
        <v>0</v>
      </c>
      <c r="H27" s="57">
        <f t="shared" si="1"/>
        <v>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0</v>
      </c>
      <c r="M27" s="84">
        <f>[14]VPO1!$R29+[14]VPO1!$S29+[13]VPO7!$G28</f>
        <v>0</v>
      </c>
      <c r="N27" s="57">
        <f t="shared" si="3"/>
        <v>0</v>
      </c>
      <c r="O27" s="84">
        <f>'[7]8'!R27</f>
        <v>2</v>
      </c>
      <c r="P27" s="46">
        <f>'[8]1'!$L30</f>
        <v>1</v>
      </c>
      <c r="Q27" s="57">
        <f t="shared" si="4"/>
        <v>50</v>
      </c>
      <c r="R27" s="46">
        <f>[13]VPO7!$L28+[14]VPO1!$T29</f>
        <v>1</v>
      </c>
      <c r="S27" s="84">
        <f>'[7]8'!X27</f>
        <v>2</v>
      </c>
      <c r="T27" s="46">
        <f>[14]VPO1!$T29</f>
        <v>1</v>
      </c>
      <c r="U27" s="57">
        <f t="shared" si="5"/>
        <v>50</v>
      </c>
      <c r="V27" s="84">
        <f>'[7]8'!AA27</f>
        <v>0</v>
      </c>
      <c r="W27" s="46">
        <f>[14]VPO1!$U29</f>
        <v>1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6</v>
      </c>
      <c r="C28" s="60">
        <f>'[7]8'!F28</f>
        <v>13</v>
      </c>
      <c r="D28" s="84">
        <f>[14]VPO1!$B30</f>
        <v>6</v>
      </c>
      <c r="E28" s="57">
        <f t="shared" si="0"/>
        <v>46.153846153846153</v>
      </c>
      <c r="F28" s="60">
        <f>'[7]8'!I28</f>
        <v>3</v>
      </c>
      <c r="G28" s="84">
        <f>[14]VPO1!$E30+[13]VPO7!$D29</f>
        <v>0</v>
      </c>
      <c r="H28" s="57">
        <f t="shared" si="1"/>
        <v>0</v>
      </c>
      <c r="I28" s="60">
        <f>'[7]8'!L28</f>
        <v>0</v>
      </c>
      <c r="J28" s="84">
        <f>[14]VPO1!$N30</f>
        <v>0</v>
      </c>
      <c r="K28" s="57">
        <f t="shared" si="2"/>
        <v>0</v>
      </c>
      <c r="L28" s="60">
        <f>'[7]8'!O28</f>
        <v>0</v>
      </c>
      <c r="M28" s="84">
        <f>[14]VPO1!$R30+[14]VPO1!$S30+[13]VPO7!$G29</f>
        <v>0</v>
      </c>
      <c r="N28" s="57">
        <f t="shared" si="3"/>
        <v>0</v>
      </c>
      <c r="O28" s="84">
        <f>'[7]8'!R28</f>
        <v>12</v>
      </c>
      <c r="P28" s="46">
        <f>'[8]1'!$L31</f>
        <v>6</v>
      </c>
      <c r="Q28" s="57">
        <f t="shared" si="4"/>
        <v>50</v>
      </c>
      <c r="R28" s="46">
        <f>[13]VPO7!$L29+[14]VPO1!$T30</f>
        <v>4</v>
      </c>
      <c r="S28" s="84">
        <f>'[7]8'!X28</f>
        <v>8</v>
      </c>
      <c r="T28" s="46">
        <f>[14]VPO1!$T30</f>
        <v>4</v>
      </c>
      <c r="U28" s="57">
        <f t="shared" si="5"/>
        <v>50</v>
      </c>
      <c r="V28" s="84">
        <f>'[7]8'!AA28</f>
        <v>5</v>
      </c>
      <c r="W28" s="46">
        <f>[14]VPO1!$U30</f>
        <v>4</v>
      </c>
      <c r="X28" s="57">
        <f t="shared" si="6"/>
        <v>80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2.75" x14ac:dyDescent="0.2"/>
  <cols>
    <col min="1" max="1" width="60.85546875" style="2" customWidth="1"/>
    <col min="2" max="2" width="17.7109375" style="2" customWidth="1"/>
    <col min="3" max="3" width="16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3465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5530</v>
      </c>
      <c r="C7" s="58">
        <f>'10'!D7</f>
        <v>3238</v>
      </c>
      <c r="D7" s="55">
        <f t="shared" ref="D7:D11" si="0">IF(B7=0,0,C7/B7)*100</f>
        <v>58.553345388788422</v>
      </c>
      <c r="E7" s="49">
        <f t="shared" ref="E7:E11" si="1">C7-B7</f>
        <v>-2292</v>
      </c>
      <c r="K7" s="11"/>
    </row>
    <row r="8" spans="1:11" s="3" customFormat="1" ht="54.75" customHeight="1" x14ac:dyDescent="0.25">
      <c r="A8" s="12" t="s">
        <v>51</v>
      </c>
      <c r="B8" s="58">
        <f>'10'!F7</f>
        <v>949</v>
      </c>
      <c r="C8" s="58">
        <f>'10'!G7</f>
        <v>372</v>
      </c>
      <c r="D8" s="55">
        <f t="shared" si="0"/>
        <v>39.199157007376186</v>
      </c>
      <c r="E8" s="49">
        <f t="shared" si="1"/>
        <v>-577</v>
      </c>
      <c r="K8" s="11"/>
    </row>
    <row r="9" spans="1:11" s="3" customFormat="1" ht="35.25" customHeight="1" x14ac:dyDescent="0.25">
      <c r="A9" s="13" t="s">
        <v>52</v>
      </c>
      <c r="B9" s="58">
        <f>'10'!I7</f>
        <v>163</v>
      </c>
      <c r="C9" s="58">
        <f>'10'!J7</f>
        <v>141</v>
      </c>
      <c r="D9" s="55">
        <f t="shared" si="0"/>
        <v>86.50306748466258</v>
      </c>
      <c r="E9" s="49">
        <f t="shared" si="1"/>
        <v>-22</v>
      </c>
      <c r="K9" s="11"/>
    </row>
    <row r="10" spans="1:11" s="3" customFormat="1" ht="45.75" customHeight="1" x14ac:dyDescent="0.25">
      <c r="A10" s="13" t="s">
        <v>16</v>
      </c>
      <c r="B10" s="58">
        <f>'10'!L7</f>
        <v>104</v>
      </c>
      <c r="C10" s="58">
        <f>'10'!M7</f>
        <v>43</v>
      </c>
      <c r="D10" s="55">
        <f t="shared" si="0"/>
        <v>41.346153846153847</v>
      </c>
      <c r="E10" s="49">
        <f t="shared" si="1"/>
        <v>-61</v>
      </c>
      <c r="K10" s="11"/>
    </row>
    <row r="11" spans="1:11" s="3" customFormat="1" ht="55.5" customHeight="1" x14ac:dyDescent="0.25">
      <c r="A11" s="13" t="s">
        <v>53</v>
      </c>
      <c r="B11" s="58">
        <f>'10'!O7</f>
        <v>4295</v>
      </c>
      <c r="C11" s="58">
        <f>'10'!P7</f>
        <v>2752</v>
      </c>
      <c r="D11" s="55">
        <f t="shared" si="0"/>
        <v>64.074505238649593</v>
      </c>
      <c r="E11" s="49">
        <f t="shared" si="1"/>
        <v>-1543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2250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3515</v>
      </c>
      <c r="C17" s="59">
        <f>'10'!T7</f>
        <v>2172</v>
      </c>
      <c r="D17" s="48">
        <f t="shared" ref="D17:D18" si="2">C17/B17%</f>
        <v>61.7923186344239</v>
      </c>
      <c r="E17" s="49">
        <f t="shared" ref="E17:E18" si="3">C17-B17</f>
        <v>-1343</v>
      </c>
      <c r="K17" s="11"/>
    </row>
    <row r="18" spans="1:11" ht="33.75" customHeight="1" x14ac:dyDescent="0.2">
      <c r="A18" s="1" t="s">
        <v>54</v>
      </c>
      <c r="B18" s="59">
        <f>'10'!V7</f>
        <v>2927</v>
      </c>
      <c r="C18" s="59">
        <f>'10'!W7</f>
        <v>1769</v>
      </c>
      <c r="D18" s="48">
        <f t="shared" si="2"/>
        <v>60.437307823710285</v>
      </c>
      <c r="E18" s="49">
        <f t="shared" si="3"/>
        <v>-1158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2022-04-27T07:59:54Z</dcterms:modified>
</cp:coreProperties>
</file>